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paroxakan varker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<sst xmlns="http://schemas.openxmlformats.org/spreadsheetml/2006/main" count="22" uniqueCount="21">
  <si>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¶áõÙ³ñ</t>
  </si>
  <si>
    <t>ì³ñÏÇ ·áõÙ³ñ</t>
  </si>
  <si>
    <t>î³ñ»Ï³Ý ³Ýí³Ý³Ï³Ý ïáÏáë³¹ñáõÛù</t>
  </si>
  <si>
    <t>ì³ñÏÇ Å³ÙÏ»ï (ամիսներով)</t>
  </si>
  <si>
    <t>Տրման ամսաթիվ</t>
  </si>
  <si>
    <t>Մարման ամսաթիվ</t>
  </si>
  <si>
    <t>ì³ñÏÇ Å³ÙÏ»ï (օրերով)</t>
  </si>
  <si>
    <t>Î³ÝË³í×³ñ (%)</t>
  </si>
  <si>
    <t>վճարման
ամսաթիվ</t>
  </si>
  <si>
    <t>Օրերի 
քանակ</t>
  </si>
  <si>
    <t>Ընդամենը այլ վճարումներ</t>
  </si>
  <si>
    <t>Վարկի 
մնացորդ</t>
  </si>
  <si>
    <t>Տոկոսների 
հաշվարկ</t>
  </si>
  <si>
    <t>Ընդամենը վճարում</t>
  </si>
  <si>
    <t>Վճարում 
վարկից</t>
  </si>
  <si>
    <t>Արդյունավետ տոկոսադրույք</t>
  </si>
  <si>
    <t>Փաստացի տոկոսադրույք</t>
  </si>
  <si>
    <t>Այլ 
վճարումներ</t>
  </si>
  <si>
    <t>Ապահովագրավճար</t>
  </si>
  <si>
    <t>ì×³ñáõÙ 
ïáÏáëÝ»ñÇó</t>
  </si>
  <si>
    <t>Անհրաժեշտ է լրացնել միայն դեղին դաշտերը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</si>
</sst>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0"/>
  </numFmts>
  <fonts count="40">
    <font>
      <sz val="10"/>
      <name val="Arial Armenian"/>
      <family val="0"/>
    </font>
    <font>
      <sz val="11"/>
      <color indexed="8"/>
      <name val="Calibri"/>
      <family val="2"/>
    </font>
    <font>
      <sz val="8"/>
      <name val="Arial Armenian"/>
      <family val="0"/>
    </font>
    <font>
      <sz val="10"/>
      <name val="Arial CE"/>
      <family val="0"/>
    </font>
    <font>
      <sz val="12"/>
      <name val="Arial Armenian"/>
      <family val="2"/>
    </font>
    <font>
      <sz val="10"/>
      <color indexed="9"/>
      <name val="Arial Armenian"/>
      <family val="0"/>
    </font>
    <font>
      <b/>
      <sz val="12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57" applyNumberFormat="1" applyFont="1" applyAlignment="1" applyProtection="1">
      <alignment/>
      <protection locked="0"/>
    </xf>
    <xf numFmtId="165" fontId="0" fillId="0" borderId="0" xfId="57" applyNumberFormat="1" applyFont="1" applyAlignment="1">
      <alignment/>
    </xf>
    <xf numFmtId="49" fontId="0" fillId="0" borderId="0" xfId="0" applyNumberFormat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10" fontId="0" fillId="33" borderId="10" xfId="0" applyNumberForma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0" fontId="0" fillId="0" borderId="1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Loan portfolio - impairment (2)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4"/>
  <sheetViews>
    <sheetView tabSelected="1" zoomScalePageLayoutView="0" workbookViewId="0" topLeftCell="A4">
      <selection activeCell="E4" sqref="E4"/>
    </sheetView>
  </sheetViews>
  <sheetFormatPr defaultColWidth="9.00390625" defaultRowHeight="12.75"/>
  <cols>
    <col min="1" max="1" width="35.25390625" style="0" bestFit="1" customWidth="1"/>
    <col min="2" max="2" width="14.875" style="0" customWidth="1"/>
    <col min="3" max="3" width="7.125" style="0" bestFit="1" customWidth="1"/>
    <col min="4" max="4" width="11.375" style="0" bestFit="1" customWidth="1"/>
    <col min="5" max="6" width="12.75390625" style="0" bestFit="1" customWidth="1"/>
    <col min="7" max="7" width="10.75390625" style="0" customWidth="1"/>
    <col min="8" max="8" width="13.125" style="1" customWidth="1"/>
    <col min="9" max="9" width="8.75390625" style="13" customWidth="1"/>
  </cols>
  <sheetData>
    <row r="1" ht="12.75">
      <c r="A1" t="s">
        <v>20</v>
      </c>
    </row>
    <row r="2" spans="1:2" ht="12.75" hidden="1">
      <c r="A2" s="15" t="s">
        <v>0</v>
      </c>
      <c r="B2" s="16">
        <v>10000000</v>
      </c>
    </row>
    <row r="3" spans="1:2" ht="30.75" customHeight="1" hidden="1">
      <c r="A3" s="15" t="s">
        <v>7</v>
      </c>
      <c r="B3" s="17">
        <v>0</v>
      </c>
    </row>
    <row r="4" spans="1:5" ht="25.5">
      <c r="A4" s="15" t="s">
        <v>1</v>
      </c>
      <c r="B4" s="16">
        <v>1500000</v>
      </c>
      <c r="D4" s="25" t="s">
        <v>14</v>
      </c>
      <c r="E4" s="18">
        <f>+SUM(F18:F151)</f>
        <v>1500000</v>
      </c>
    </row>
    <row r="5" spans="1:5" ht="38.25">
      <c r="A5" s="15" t="s">
        <v>2</v>
      </c>
      <c r="B5" s="17">
        <v>0.22</v>
      </c>
      <c r="D5" s="25" t="s">
        <v>19</v>
      </c>
      <c r="E5" s="18">
        <f>+SUM(G18:G151)</f>
        <v>367238.54519793263</v>
      </c>
    </row>
    <row r="6" spans="1:2" ht="12.75">
      <c r="A6" s="15" t="s">
        <v>3</v>
      </c>
      <c r="B6" s="19">
        <v>24</v>
      </c>
    </row>
    <row r="7" spans="1:4" ht="15">
      <c r="A7" s="15" t="s">
        <v>4</v>
      </c>
      <c r="B7" s="20">
        <f ca="1">+TODAY()</f>
        <v>42621</v>
      </c>
      <c r="C7" s="6"/>
      <c r="D7" s="2"/>
    </row>
    <row r="8" spans="1:5" ht="12.75">
      <c r="A8" s="15" t="s">
        <v>5</v>
      </c>
      <c r="B8" s="20">
        <f>+IF(WEEKDAY(EDATE($B$7,$B$6),1)=7,EDATE($B$7,$B$6)+1,EDATE($B$7,$B$6))</f>
        <v>43352</v>
      </c>
      <c r="C8" s="2"/>
      <c r="D8" s="2"/>
      <c r="E8" s="11"/>
    </row>
    <row r="9" spans="1:2" ht="12.75">
      <c r="A9" s="15" t="s">
        <v>6</v>
      </c>
      <c r="B9" s="21">
        <f>+B8-B7</f>
        <v>731</v>
      </c>
    </row>
    <row r="10" spans="1:2" ht="12.75" hidden="1">
      <c r="A10" s="15" t="s">
        <v>18</v>
      </c>
      <c r="B10" s="22">
        <v>0</v>
      </c>
    </row>
    <row r="11" spans="1:4" ht="12.75">
      <c r="A11" s="15" t="s">
        <v>10</v>
      </c>
      <c r="B11" s="19">
        <v>0</v>
      </c>
      <c r="D11" s="9"/>
    </row>
    <row r="12" spans="1:2" ht="12.75">
      <c r="A12" s="15" t="s">
        <v>15</v>
      </c>
      <c r="B12" s="23"/>
    </row>
    <row r="13" spans="1:3" ht="15">
      <c r="A13" s="15" t="s">
        <v>16</v>
      </c>
      <c r="B13" s="24">
        <f>+I15</f>
        <v>0.24359583258628845</v>
      </c>
      <c r="C13" s="10"/>
    </row>
    <row r="15" spans="2:9" ht="25.5">
      <c r="B15" s="4" t="s">
        <v>8</v>
      </c>
      <c r="C15" s="4" t="s">
        <v>9</v>
      </c>
      <c r="D15" s="4" t="s">
        <v>17</v>
      </c>
      <c r="E15" s="4" t="s">
        <v>11</v>
      </c>
      <c r="F15" s="4" t="s">
        <v>14</v>
      </c>
      <c r="G15" s="4" t="s">
        <v>12</v>
      </c>
      <c r="H15" s="8" t="s">
        <v>13</v>
      </c>
      <c r="I15" s="14">
        <f>+SUM(I16:I152)</f>
        <v>0.24359583258628845</v>
      </c>
    </row>
    <row r="16" spans="1:8" ht="12.75">
      <c r="A16" s="12">
        <f>+B7</f>
        <v>42621</v>
      </c>
      <c r="B16" s="7">
        <f>+IF(A16=" "," ",IF(WEEKDAY(A16)=7,A16+1,A16))</f>
        <v>42621</v>
      </c>
      <c r="C16" s="4"/>
      <c r="E16" s="4"/>
      <c r="F16" s="4"/>
      <c r="G16" s="4"/>
      <c r="H16" s="8">
        <f>-1*B4</f>
        <v>-1500000</v>
      </c>
    </row>
    <row r="17" spans="1:8" ht="12.75">
      <c r="A17" s="12">
        <f>+B7</f>
        <v>42621</v>
      </c>
      <c r="B17" s="7">
        <f aca="true" t="shared" si="0" ref="B17:B80">+IF(A17=" "," ",IF(WEEKDAY(A17)=7,A17+1,A17))</f>
        <v>42621</v>
      </c>
      <c r="C17" s="3">
        <f>+B17-B7</f>
        <v>0</v>
      </c>
      <c r="D17" s="1">
        <f>+B11+B10</f>
        <v>0</v>
      </c>
      <c r="E17" s="1">
        <f>+IF(B17=" "," ",B4)</f>
        <v>1500000</v>
      </c>
      <c r="F17" s="1">
        <v>0</v>
      </c>
      <c r="G17" s="5">
        <f>+IF(B17=" "," ",E17*$B$5/365*C17)</f>
        <v>0</v>
      </c>
      <c r="H17" s="1">
        <f>+D17</f>
        <v>0</v>
      </c>
    </row>
    <row r="18" spans="1:9" ht="12.75">
      <c r="A18" s="12">
        <f aca="true" t="shared" si="1" ref="A18:A49">IF(A17=" "," ",IF(EDATE(A17,1)&gt;$B$8," ",EDATE(A17,1)))</f>
        <v>42651</v>
      </c>
      <c r="B18" s="7">
        <f t="shared" si="0"/>
        <v>42652</v>
      </c>
      <c r="C18" s="3">
        <f>+IF(B18=" "," ",(B18-B17))</f>
        <v>31</v>
      </c>
      <c r="E18" s="1">
        <f>+IF(B18=" "," ",(E17-F17))</f>
        <v>1500000</v>
      </c>
      <c r="F18" s="1">
        <f>+IF(B18=" "," ",IF(D18&gt;0,0,(H18-G18-D18)))</f>
        <v>49789.8347113297</v>
      </c>
      <c r="G18" s="5">
        <f aca="true" t="shared" si="2" ref="G18:G81">+IF(B18=" "," ",E18*$B$5/365*C18)</f>
        <v>28027.397260273974</v>
      </c>
      <c r="H18" s="1">
        <f>+IF(B18=" "," ",IF(B19=" ",($B$4-SUM($F17:F$17)+G18),IF(D18&gt;0,D18,((1+$B$5/365*365/12)^$B$6*$B$5/365*365/12/((1+$B$5/365*365/12)^$B$6-1)*$B$4)+D18)))</f>
        <v>77817.23197160367</v>
      </c>
      <c r="I18" s="14" t="str">
        <f>+IF(B18=$B$8,XIRR($H$16:H18,$B$16:B18)," ")</f>
        <v> </v>
      </c>
    </row>
    <row r="19" spans="1:9" ht="12.75">
      <c r="A19" s="12">
        <f t="shared" si="1"/>
        <v>42682</v>
      </c>
      <c r="B19" s="7">
        <f t="shared" si="0"/>
        <v>42682</v>
      </c>
      <c r="C19" s="3">
        <f aca="true" t="shared" si="3" ref="C19:C82">+IF(B19=" "," ",(B19-B18))</f>
        <v>30</v>
      </c>
      <c r="E19" s="1">
        <f aca="true" t="shared" si="4" ref="E19:E82">+IF(B19=" "," ",(E18-F18))</f>
        <v>1450210.1652886702</v>
      </c>
      <c r="F19" s="1">
        <f aca="true" t="shared" si="5" ref="F19:F82">+IF(B19=" "," ",IF(D19&gt;0,0,(H19-G19-D19)))</f>
        <v>51594.25364035649</v>
      </c>
      <c r="G19" s="5">
        <f t="shared" si="2"/>
        <v>26222.978331247188</v>
      </c>
      <c r="H19" s="1">
        <f>+IF(B19=" "," ",IF(B20=" ",($B$4-SUM($F$18:F18)+G19),IF(D19&gt;0,D19,((1+$B$5/365*365/12)^$B$6*$B$5/365*365/12/((1+$B$5/365*365/12)^$B$6-1)*$B$4)+D19)))</f>
        <v>77817.23197160367</v>
      </c>
      <c r="I19" s="14" t="str">
        <f>+IF(B19=$B$8,XIRR($H$16:H19,$B$16:B19)," ")</f>
        <v> </v>
      </c>
    </row>
    <row r="20" spans="1:9" ht="12.75">
      <c r="A20" s="12">
        <f t="shared" si="1"/>
        <v>42712</v>
      </c>
      <c r="B20" s="7">
        <f t="shared" si="0"/>
        <v>42712</v>
      </c>
      <c r="C20" s="3">
        <f t="shared" si="3"/>
        <v>30</v>
      </c>
      <c r="E20" s="1">
        <f t="shared" si="4"/>
        <v>1398615.9116483137</v>
      </c>
      <c r="F20" s="1">
        <f t="shared" si="5"/>
        <v>52527.19082946978</v>
      </c>
      <c r="G20" s="5">
        <f t="shared" si="2"/>
        <v>25290.04114213389</v>
      </c>
      <c r="H20" s="1">
        <f>+IF(B20=" "," ",IF(B21=" ",($B$4-SUM($F$18:F19)+G20),IF(D20&gt;0,D20,((1+$B$5/365*365/12)^$B$6*$B$5/365*365/12/((1+$B$5/365*365/12)^$B$6-1)*$B$4)+D20)))</f>
        <v>77817.23197160367</v>
      </c>
      <c r="I20" s="14" t="str">
        <f>+IF(B20=$B$8,XIRR($H$16:H20,$B$16:B20)," ")</f>
        <v> </v>
      </c>
    </row>
    <row r="21" spans="1:9" ht="12.75">
      <c r="A21" s="12">
        <f t="shared" si="1"/>
        <v>42743</v>
      </c>
      <c r="B21" s="7">
        <f t="shared" si="0"/>
        <v>42743</v>
      </c>
      <c r="C21" s="3">
        <f t="shared" si="3"/>
        <v>31</v>
      </c>
      <c r="E21" s="1">
        <f t="shared" si="4"/>
        <v>1346088.720818844</v>
      </c>
      <c r="F21" s="1">
        <f t="shared" si="5"/>
        <v>52665.65642096117</v>
      </c>
      <c r="G21" s="5">
        <f t="shared" si="2"/>
        <v>25151.57555064251</v>
      </c>
      <c r="H21" s="1">
        <f>+IF(B21=" "," ",IF(B22=" ",($B$4-SUM($F$18:F20)+G21),IF(D21&gt;0,D21,((1+$B$5/365*365/12)^$B$6*$B$5/365*365/12/((1+$B$5/365*365/12)^$B$6-1)*$B$4)+D21)))</f>
        <v>77817.23197160367</v>
      </c>
      <c r="I21" s="14" t="str">
        <f>+IF(B21=$B$8,XIRR($H$16:H21,$B$16:B21)," ")</f>
        <v> </v>
      </c>
    </row>
    <row r="22" spans="1:9" ht="12.75">
      <c r="A22" s="12">
        <f t="shared" si="1"/>
        <v>42774</v>
      </c>
      <c r="B22" s="7">
        <f t="shared" si="0"/>
        <v>42774</v>
      </c>
      <c r="C22" s="3">
        <f t="shared" si="3"/>
        <v>31</v>
      </c>
      <c r="E22" s="1">
        <f t="shared" si="4"/>
        <v>1293423.0643978827</v>
      </c>
      <c r="F22" s="1">
        <f t="shared" si="5"/>
        <v>53649.71060395008</v>
      </c>
      <c r="G22" s="5">
        <f t="shared" si="2"/>
        <v>24167.52136765359</v>
      </c>
      <c r="H22" s="1">
        <f>+IF(B22=" "," ",IF(B23=" ",($B$4-SUM($F$18:F21)+G22),IF(D22&gt;0,D22,((1+$B$5/365*365/12)^$B$6*$B$5/365*365/12/((1+$B$5/365*365/12)^$B$6-1)*$B$4)+D22)))</f>
        <v>77817.23197160367</v>
      </c>
      <c r="I22" s="14" t="str">
        <f>+IF(B22=$B$8,XIRR($H$16:H22,$B$16:B22)," ")</f>
        <v> </v>
      </c>
    </row>
    <row r="23" spans="1:9" ht="12.75">
      <c r="A23" s="12">
        <f t="shared" si="1"/>
        <v>42802</v>
      </c>
      <c r="B23" s="7">
        <f t="shared" si="0"/>
        <v>42802</v>
      </c>
      <c r="C23" s="3">
        <f t="shared" si="3"/>
        <v>28</v>
      </c>
      <c r="E23" s="1">
        <f t="shared" si="4"/>
        <v>1239773.3537939326</v>
      </c>
      <c r="F23" s="1">
        <f t="shared" si="5"/>
        <v>56893.93372675264</v>
      </c>
      <c r="G23" s="5">
        <f t="shared" si="2"/>
        <v>20923.29824485103</v>
      </c>
      <c r="H23" s="1">
        <f>+IF(B23=" "," ",IF(B24=" ",($B$4-SUM($F$18:F22)+G23),IF(D23&gt;0,D23,((1+$B$5/365*365/12)^$B$6*$B$5/365*365/12/((1+$B$5/365*365/12)^$B$6-1)*$B$4)+D23)))</f>
        <v>77817.23197160367</v>
      </c>
      <c r="I23" s="14" t="str">
        <f>+IF(B23=$B$8,XIRR($H$16:H23,$B$16:B23)," ")</f>
        <v> </v>
      </c>
    </row>
    <row r="24" spans="1:9" ht="12.75">
      <c r="A24" s="12">
        <f t="shared" si="1"/>
        <v>42833</v>
      </c>
      <c r="B24" s="7">
        <f t="shared" si="0"/>
        <v>42834</v>
      </c>
      <c r="C24" s="3">
        <f t="shared" si="3"/>
        <v>32</v>
      </c>
      <c r="E24" s="1">
        <f t="shared" si="4"/>
        <v>1182879.42006718</v>
      </c>
      <c r="F24" s="1">
        <f t="shared" si="5"/>
        <v>55002.24260921204</v>
      </c>
      <c r="G24" s="5">
        <f t="shared" si="2"/>
        <v>22814.989362391636</v>
      </c>
      <c r="H24" s="1">
        <f>+IF(B24=" "," ",IF(B25=" ",($B$4-SUM($F$18:F23)+G24),IF(D24&gt;0,D24,((1+$B$5/365*365/12)^$B$6*$B$5/365*365/12/((1+$B$5/365*365/12)^$B$6-1)*$B$4)+D24)))</f>
        <v>77817.23197160367</v>
      </c>
      <c r="I24" s="14" t="str">
        <f>+IF(B24=$B$8,XIRR($H$16:H24,$B$16:B24)," ")</f>
        <v> </v>
      </c>
    </row>
    <row r="25" spans="1:9" ht="12.75">
      <c r="A25" s="12">
        <f t="shared" si="1"/>
        <v>42863</v>
      </c>
      <c r="B25" s="7">
        <f t="shared" si="0"/>
        <v>42863</v>
      </c>
      <c r="C25" s="3">
        <f t="shared" si="3"/>
        <v>29</v>
      </c>
      <c r="E25" s="1">
        <f t="shared" si="4"/>
        <v>1127877.177457968</v>
      </c>
      <c r="F25" s="1">
        <f t="shared" si="5"/>
        <v>58102.55692453015</v>
      </c>
      <c r="G25" s="5">
        <f t="shared" si="2"/>
        <v>19714.67504707352</v>
      </c>
      <c r="H25" s="1">
        <f>+IF(B25=" "," ",IF(B26=" ",($B$4-SUM($F$18:F24)+G25),IF(D25&gt;0,D25,((1+$B$5/365*365/12)^$B$6*$B$5/365*365/12/((1+$B$5/365*365/12)^$B$6-1)*$B$4)+D25)))</f>
        <v>77817.23197160367</v>
      </c>
      <c r="I25" s="14" t="str">
        <f>+IF(B25=$B$8,XIRR($H$16:H25,$B$16:B25)," ")</f>
        <v> </v>
      </c>
    </row>
    <row r="26" spans="1:9" ht="12.75">
      <c r="A26" s="12">
        <f t="shared" si="1"/>
        <v>42894</v>
      </c>
      <c r="B26" s="7">
        <f t="shared" si="0"/>
        <v>42894</v>
      </c>
      <c r="C26" s="3">
        <f t="shared" si="3"/>
        <v>31</v>
      </c>
      <c r="E26" s="1">
        <f t="shared" si="4"/>
        <v>1069774.620533438</v>
      </c>
      <c r="F26" s="1">
        <f t="shared" si="5"/>
        <v>57828.566459170666</v>
      </c>
      <c r="G26" s="5">
        <f t="shared" si="2"/>
        <v>19988.665512433006</v>
      </c>
      <c r="H26" s="1">
        <f>+IF(B26=" "," ",IF(B27=" ",($B$4-SUM($F$18:F25)+G26),IF(D26&gt;0,D26,((1+$B$5/365*365/12)^$B$6*$B$5/365*365/12/((1+$B$5/365*365/12)^$B$6-1)*$B$4)+D26)))</f>
        <v>77817.23197160367</v>
      </c>
      <c r="I26" s="14" t="str">
        <f>+IF(B26=$B$8,XIRR($H$16:H26,$B$16:B26)," ")</f>
        <v> </v>
      </c>
    </row>
    <row r="27" spans="1:9" ht="12.75">
      <c r="A27" s="12">
        <f t="shared" si="1"/>
        <v>42924</v>
      </c>
      <c r="B27" s="7">
        <f t="shared" si="0"/>
        <v>42925</v>
      </c>
      <c r="C27" s="3">
        <f t="shared" si="3"/>
        <v>31</v>
      </c>
      <c r="E27" s="1">
        <f t="shared" si="4"/>
        <v>1011946.0540742673</v>
      </c>
      <c r="F27" s="1">
        <f t="shared" si="5"/>
        <v>58909.089262599555</v>
      </c>
      <c r="G27" s="5">
        <f t="shared" si="2"/>
        <v>18908.142709004118</v>
      </c>
      <c r="H27" s="1">
        <f>+IF(B27=" "," ",IF(B28=" ",($B$4-SUM($F$18:F26)+G27),IF(D27&gt;0,D27,((1+$B$5/365*365/12)^$B$6*$B$5/365*365/12/((1+$B$5/365*365/12)^$B$6-1)*$B$4)+D27)))</f>
        <v>77817.23197160367</v>
      </c>
      <c r="I27" s="14" t="str">
        <f>+IF(B27=$B$8,XIRR($H$16:H27,$B$16:B27)," ")</f>
        <v> </v>
      </c>
    </row>
    <row r="28" spans="1:9" ht="12.75">
      <c r="A28" s="12">
        <f t="shared" si="1"/>
        <v>42955</v>
      </c>
      <c r="B28" s="7">
        <f t="shared" si="0"/>
        <v>42955</v>
      </c>
      <c r="C28" s="3">
        <f t="shared" si="3"/>
        <v>30</v>
      </c>
      <c r="E28" s="1">
        <f t="shared" si="4"/>
        <v>953036.9648116677</v>
      </c>
      <c r="F28" s="1">
        <f t="shared" si="5"/>
        <v>60584.234799666665</v>
      </c>
      <c r="G28" s="5">
        <f t="shared" si="2"/>
        <v>17232.997171937004</v>
      </c>
      <c r="H28" s="1">
        <f>+IF(B28=" "," ",IF(B29=" ",($B$4-SUM($F$18:F27)+G28),IF(D28&gt;0,D28,((1+$B$5/365*365/12)^$B$6*$B$5/365*365/12/((1+$B$5/365*365/12)^$B$6-1)*$B$4)+D28)))</f>
        <v>77817.23197160367</v>
      </c>
      <c r="I28" s="14" t="str">
        <f>+IF(B28=$B$8,XIRR($H$16:H28,$B$16:B28)," ")</f>
        <v> </v>
      </c>
    </row>
    <row r="29" spans="1:9" ht="12.75">
      <c r="A29" s="12">
        <f t="shared" si="1"/>
        <v>42986</v>
      </c>
      <c r="B29" s="7">
        <f t="shared" si="0"/>
        <v>42986</v>
      </c>
      <c r="C29" s="3">
        <f t="shared" si="3"/>
        <v>31</v>
      </c>
      <c r="E29" s="1">
        <f t="shared" si="4"/>
        <v>892452.730012001</v>
      </c>
      <c r="F29" s="1">
        <f t="shared" si="5"/>
        <v>61141.81383822875</v>
      </c>
      <c r="G29" s="5">
        <f t="shared" si="2"/>
        <v>16675.418133374922</v>
      </c>
      <c r="H29" s="1">
        <f>+IF(B29=" "," ",IF(B30=" ",($B$4-SUM($F$18:F28)+G29),IF(D29&gt;0,D29,((1+$B$5/365*365/12)^$B$6*$B$5/365*365/12/((1+$B$5/365*365/12)^$B$6-1)*$B$4)+D29)))</f>
        <v>77817.23197160367</v>
      </c>
      <c r="I29" s="14" t="str">
        <f>+IF(B29=$B$8,XIRR($H$16:H29,$B$16:B29)," ")</f>
        <v> </v>
      </c>
    </row>
    <row r="30" spans="1:9" ht="12.75">
      <c r="A30" s="12">
        <f t="shared" si="1"/>
        <v>43016</v>
      </c>
      <c r="B30" s="7">
        <f t="shared" si="0"/>
        <v>43016</v>
      </c>
      <c r="C30" s="3">
        <f>+IF(B30=" "," ",(B30-B29))</f>
        <v>30</v>
      </c>
      <c r="E30" s="1">
        <f t="shared" si="4"/>
        <v>831310.9161737723</v>
      </c>
      <c r="F30" s="1">
        <f t="shared" si="5"/>
        <v>62785.30855585875</v>
      </c>
      <c r="G30" s="5">
        <f t="shared" si="2"/>
        <v>15031.923415744923</v>
      </c>
      <c r="H30" s="1">
        <f>+IF(B30=" "," ",IF(B31=" ",($B$4-SUM($F$18:F29)+G30),IF(D30&gt;0,D30,((1+$B$5/365*365/12)^$B$6*$B$5/365*365/12/((1+$B$5/365*365/12)^$B$6-1)*$B$4)+D30)))</f>
        <v>77817.23197160367</v>
      </c>
      <c r="I30" s="14" t="str">
        <f>+IF(B30=$B$8,XIRR($H$16:H30,$B$16:B30)," ")</f>
        <v> </v>
      </c>
    </row>
    <row r="31" spans="1:9" ht="12.75">
      <c r="A31" s="12">
        <f t="shared" si="1"/>
        <v>43047</v>
      </c>
      <c r="B31" s="7">
        <f t="shared" si="0"/>
        <v>43047</v>
      </c>
      <c r="C31" s="3">
        <f t="shared" si="3"/>
        <v>31</v>
      </c>
      <c r="E31" s="1">
        <f t="shared" si="4"/>
        <v>768525.6076179135</v>
      </c>
      <c r="F31" s="1">
        <f t="shared" si="5"/>
        <v>63457.383632003206</v>
      </c>
      <c r="G31" s="5">
        <f t="shared" si="2"/>
        <v>14359.848339600467</v>
      </c>
      <c r="H31" s="1">
        <f>+IF(B31=" "," ",IF(B32=" ",($B$4-SUM($F$18:F30)+G31),IF(D31&gt;0,D31,((1+$B$5/365*365/12)^$B$6*$B$5/365*365/12/((1+$B$5/365*365/12)^$B$6-1)*$B$4)+D31)))</f>
        <v>77817.23197160367</v>
      </c>
      <c r="I31" s="14" t="str">
        <f>+IF(B31=$B$8,XIRR($H$16:H31,$B$16:B31)," ")</f>
        <v> </v>
      </c>
    </row>
    <row r="32" spans="1:9" ht="12.75">
      <c r="A32" s="12">
        <f t="shared" si="1"/>
        <v>43077</v>
      </c>
      <c r="B32" s="7">
        <f t="shared" si="0"/>
        <v>43077</v>
      </c>
      <c r="C32" s="3">
        <f t="shared" si="3"/>
        <v>30</v>
      </c>
      <c r="E32" s="1">
        <f t="shared" si="4"/>
        <v>705068.2239859103</v>
      </c>
      <c r="F32" s="1">
        <f t="shared" si="5"/>
        <v>65068.05312692694</v>
      </c>
      <c r="G32" s="5">
        <f t="shared" si="2"/>
        <v>12749.178844676733</v>
      </c>
      <c r="H32" s="1">
        <f>+IF(B32=" "," ",IF(B33=" ",($B$4-SUM($F$18:F31)+G32),IF(D32&gt;0,D32,((1+$B$5/365*365/12)^$B$6*$B$5/365*365/12/((1+$B$5/365*365/12)^$B$6-1)*$B$4)+D32)))</f>
        <v>77817.23197160367</v>
      </c>
      <c r="I32" s="14" t="str">
        <f>+IF(B32=$B$8,XIRR($H$16:H32,$B$16:B32)," ")</f>
        <v> </v>
      </c>
    </row>
    <row r="33" spans="1:9" ht="12.75">
      <c r="A33" s="12">
        <f t="shared" si="1"/>
        <v>43108</v>
      </c>
      <c r="B33" s="7">
        <f t="shared" si="0"/>
        <v>43108</v>
      </c>
      <c r="C33" s="3">
        <f t="shared" si="3"/>
        <v>31</v>
      </c>
      <c r="E33" s="1">
        <f t="shared" si="4"/>
        <v>640000.1708589834</v>
      </c>
      <c r="F33" s="1">
        <f t="shared" si="5"/>
        <v>65858.8726147317</v>
      </c>
      <c r="G33" s="5">
        <f t="shared" si="2"/>
        <v>11958.359356871964</v>
      </c>
      <c r="H33" s="1">
        <f>+IF(B33=" "," ",IF(B34=" ",($B$4-SUM($F$18:F32)+G33),IF(D33&gt;0,D33,((1+$B$5/365*365/12)^$B$6*$B$5/365*365/12/((1+$B$5/365*365/12)^$B$6-1)*$B$4)+D33)))</f>
        <v>77817.23197160367</v>
      </c>
      <c r="I33" s="14" t="str">
        <f>+IF(B33=$B$8,XIRR($H$16:H33,$B$16:B33)," ")</f>
        <v> </v>
      </c>
    </row>
    <row r="34" spans="1:9" ht="12.75">
      <c r="A34" s="12">
        <f t="shared" si="1"/>
        <v>43139</v>
      </c>
      <c r="B34" s="7">
        <f t="shared" si="0"/>
        <v>43139</v>
      </c>
      <c r="C34" s="3">
        <f t="shared" si="3"/>
        <v>31</v>
      </c>
      <c r="E34" s="1">
        <f t="shared" si="4"/>
        <v>574141.2982442518</v>
      </c>
      <c r="F34" s="1">
        <f t="shared" si="5"/>
        <v>67089.44113865629</v>
      </c>
      <c r="G34" s="5">
        <f t="shared" si="2"/>
        <v>10727.790832947388</v>
      </c>
      <c r="H34" s="1">
        <f>+IF(B34=" "," ",IF(B35=" ",($B$4-SUM($F$18:F33)+G34),IF(D34&gt;0,D34,((1+$B$5/365*365/12)^$B$6*$B$5/365*365/12/((1+$B$5/365*365/12)^$B$6-1)*$B$4)+D34)))</f>
        <v>77817.23197160367</v>
      </c>
      <c r="I34" s="14" t="str">
        <f>+IF(B34=$B$8,XIRR($H$16:H34,$B$16:B34)," ")</f>
        <v> </v>
      </c>
    </row>
    <row r="35" spans="1:9" ht="12.75">
      <c r="A35" s="12">
        <f t="shared" si="1"/>
        <v>43167</v>
      </c>
      <c r="B35" s="7">
        <f t="shared" si="0"/>
        <v>43167</v>
      </c>
      <c r="C35" s="3">
        <f t="shared" si="3"/>
        <v>28</v>
      </c>
      <c r="E35" s="1">
        <f t="shared" si="4"/>
        <v>507051.85710559547</v>
      </c>
      <c r="F35" s="1">
        <f t="shared" si="5"/>
        <v>69259.8636434654</v>
      </c>
      <c r="G35" s="5">
        <f t="shared" si="2"/>
        <v>8557.36832813827</v>
      </c>
      <c r="H35" s="1">
        <f>+IF(B35=" "," ",IF(B36=" ",($B$4-SUM($F$18:F34)+G35),IF(D35&gt;0,D35,((1+$B$5/365*365/12)^$B$6*$B$5/365*365/12/((1+$B$5/365*365/12)^$B$6-1)*$B$4)+D35)))</f>
        <v>77817.23197160367</v>
      </c>
      <c r="I35" s="14" t="str">
        <f>+IF(B35=$B$8,XIRR($H$16:H35,$B$16:B35)," ")</f>
        <v> </v>
      </c>
    </row>
    <row r="36" spans="1:9" ht="12.75">
      <c r="A36" s="12">
        <f t="shared" si="1"/>
        <v>43198</v>
      </c>
      <c r="B36" s="7">
        <f t="shared" si="0"/>
        <v>43198</v>
      </c>
      <c r="C36" s="3">
        <f t="shared" si="3"/>
        <v>31</v>
      </c>
      <c r="E36" s="1">
        <f t="shared" si="4"/>
        <v>437791.9934621301</v>
      </c>
      <c r="F36" s="1">
        <f t="shared" si="5"/>
        <v>69637.11855951675</v>
      </c>
      <c r="G36" s="5">
        <f t="shared" si="2"/>
        <v>8180.113412086924</v>
      </c>
      <c r="H36" s="1">
        <f>+IF(B36=" "," ",IF(B37=" ",($B$4-SUM($F$18:F35)+G36),IF(D36&gt;0,D36,((1+$B$5/365*365/12)^$B$6*$B$5/365*365/12/((1+$B$5/365*365/12)^$B$6-1)*$B$4)+D36)))</f>
        <v>77817.23197160367</v>
      </c>
      <c r="I36" s="14" t="str">
        <f>+IF(B36=$B$8,XIRR($H$16:H36,$B$16:B36)," ")</f>
        <v> </v>
      </c>
    </row>
    <row r="37" spans="1:9" ht="12.75">
      <c r="A37" s="12">
        <f t="shared" si="1"/>
        <v>43228</v>
      </c>
      <c r="B37" s="7">
        <f t="shared" si="0"/>
        <v>43228</v>
      </c>
      <c r="C37" s="3">
        <f t="shared" si="3"/>
        <v>30</v>
      </c>
      <c r="E37" s="1">
        <f t="shared" si="4"/>
        <v>368154.87490261334</v>
      </c>
      <c r="F37" s="1">
        <f t="shared" si="5"/>
        <v>71160.18491857011</v>
      </c>
      <c r="G37" s="5">
        <f t="shared" si="2"/>
        <v>6657.047053033556</v>
      </c>
      <c r="H37" s="1">
        <f>+IF(B37=" "," ",IF(B38=" ",($B$4-SUM($F$18:F36)+G37),IF(D37&gt;0,D37,((1+$B$5/365*365/12)^$B$6*$B$5/365*365/12/((1+$B$5/365*365/12)^$B$6-1)*$B$4)+D37)))</f>
        <v>77817.23197160367</v>
      </c>
      <c r="I37" s="14" t="str">
        <f>+IF(B37=$B$8,XIRR($H$16:H37,$B$16:B37)," ")</f>
        <v> </v>
      </c>
    </row>
    <row r="38" spans="1:9" ht="12.75">
      <c r="A38" s="12">
        <f t="shared" si="1"/>
        <v>43259</v>
      </c>
      <c r="B38" s="7">
        <f t="shared" si="0"/>
        <v>43259</v>
      </c>
      <c r="C38" s="3">
        <f t="shared" si="3"/>
        <v>31</v>
      </c>
      <c r="E38" s="1">
        <f t="shared" si="4"/>
        <v>296994.68998404325</v>
      </c>
      <c r="F38" s="1">
        <f t="shared" si="5"/>
        <v>72267.90653135387</v>
      </c>
      <c r="G38" s="5">
        <f t="shared" si="2"/>
        <v>5549.325440249795</v>
      </c>
      <c r="H38" s="1">
        <f>+IF(B38=" "," ",IF(B39=" ",($B$4-SUM($F$18:F37)+G38),IF(D38&gt;0,D38,((1+$B$5/365*365/12)^$B$6*$B$5/365*365/12/((1+$B$5/365*365/12)^$B$6-1)*$B$4)+D38)))</f>
        <v>77817.23197160367</v>
      </c>
      <c r="I38" s="14" t="str">
        <f>+IF(B38=$B$8,XIRR($H$16:H38,$B$16:B38)," ")</f>
        <v> </v>
      </c>
    </row>
    <row r="39" spans="1:9" ht="12.75">
      <c r="A39" s="12">
        <f t="shared" si="1"/>
        <v>43289</v>
      </c>
      <c r="B39" s="7">
        <f t="shared" si="0"/>
        <v>43289</v>
      </c>
      <c r="C39" s="3">
        <f t="shared" si="3"/>
        <v>30</v>
      </c>
      <c r="E39" s="1">
        <f t="shared" si="4"/>
        <v>224726.78345268936</v>
      </c>
      <c r="F39" s="1">
        <f t="shared" si="5"/>
        <v>73753.67917492491</v>
      </c>
      <c r="G39" s="5">
        <f t="shared" si="2"/>
        <v>4063.5527966787668</v>
      </c>
      <c r="H39" s="1">
        <f>+IF(B39=" "," ",IF(B40=" ",($B$4-SUM($F$18:F38)+G39),IF(D39&gt;0,D39,((1+$B$5/365*365/12)^$B$6*$B$5/365*365/12/((1+$B$5/365*365/12)^$B$6-1)*$B$4)+D39)))</f>
        <v>77817.23197160367</v>
      </c>
      <c r="I39" s="14" t="str">
        <f>+IF(B39=$B$8,XIRR($H$16:H39,$B$16:B39)," ")</f>
        <v> </v>
      </c>
    </row>
    <row r="40" spans="1:9" ht="12.75">
      <c r="A40" s="12">
        <f t="shared" si="1"/>
        <v>43320</v>
      </c>
      <c r="B40" s="7">
        <f t="shared" si="0"/>
        <v>43320</v>
      </c>
      <c r="C40" s="3">
        <f t="shared" si="3"/>
        <v>31</v>
      </c>
      <c r="E40" s="1">
        <f t="shared" si="4"/>
        <v>150973.10427776445</v>
      </c>
      <c r="F40" s="1">
        <f t="shared" si="5"/>
        <v>74996.30985879722</v>
      </c>
      <c r="G40" s="5">
        <f t="shared" si="2"/>
        <v>2820.922112806448</v>
      </c>
      <c r="H40" s="1">
        <f>+IF(B40=" "," ",IF(B41=" ",($B$4-SUM($F$18:F39)+G40),IF(D40&gt;0,D40,((1+$B$5/365*365/12)^$B$6*$B$5/365*365/12/((1+$B$5/365*365/12)^$B$6-1)*$B$4)+D40)))</f>
        <v>77817.23197160367</v>
      </c>
      <c r="I40" s="14" t="str">
        <f>+IF(B40=$B$8,XIRR($H$16:H40,$B$16:B40)," ")</f>
        <v> </v>
      </c>
    </row>
    <row r="41" spans="1:9" ht="12.75">
      <c r="A41" s="12">
        <f t="shared" si="1"/>
        <v>43351</v>
      </c>
      <c r="B41" s="7">
        <f t="shared" si="0"/>
        <v>43352</v>
      </c>
      <c r="C41" s="3">
        <f t="shared" si="3"/>
        <v>32</v>
      </c>
      <c r="E41" s="1">
        <f t="shared" si="4"/>
        <v>75976.79441896723</v>
      </c>
      <c r="F41" s="1">
        <f t="shared" si="5"/>
        <v>75976.79441896733</v>
      </c>
      <c r="G41" s="5">
        <f t="shared" si="2"/>
        <v>1465.415432080902</v>
      </c>
      <c r="H41" s="1">
        <f>+IF(B41=" "," ",IF(B42=" ",($B$4-SUM($F$18:F40)+G41),IF(D41&gt;0,D41,((1+$B$5/365*365/12)^$B$6*$B$5/365*365/12/((1+$B$5/365*365/12)^$B$6-1)*$B$4)+D41)))</f>
        <v>77442.20985104823</v>
      </c>
      <c r="I41" s="14">
        <f>+IF(B41=$B$8,XIRR($H$16:H41,$B$16:B41)," ")</f>
        <v>0.24359583258628845</v>
      </c>
    </row>
    <row r="42" spans="1:9" ht="12.75">
      <c r="A42" s="12" t="str">
        <f t="shared" si="1"/>
        <v> </v>
      </c>
      <c r="B42" s="7" t="str">
        <f t="shared" si="0"/>
        <v> </v>
      </c>
      <c r="C42" s="3" t="str">
        <f t="shared" si="3"/>
        <v> </v>
      </c>
      <c r="E42" s="1" t="str">
        <f t="shared" si="4"/>
        <v> </v>
      </c>
      <c r="F42" s="1" t="str">
        <f t="shared" si="5"/>
        <v> </v>
      </c>
      <c r="G42" s="5" t="str">
        <f t="shared" si="2"/>
        <v> </v>
      </c>
      <c r="H42" s="1" t="str">
        <f>+IF(B42=" "," ",IF(B43=" ",($B$4-SUM($F$18:F41)+G42),IF(D42&gt;0,D42,((1+$B$5/365*365/12)^$B$6*$B$5/365*365/12/((1+$B$5/365*365/12)^$B$6-1)*$B$4)+D42)))</f>
        <v> </v>
      </c>
      <c r="I42" s="14" t="str">
        <f>+IF(B42=$B$8,XIRR($H$16:H42,$B$16:B42)," ")</f>
        <v> </v>
      </c>
    </row>
    <row r="43" spans="1:9" ht="12.75">
      <c r="A43" s="12" t="str">
        <f t="shared" si="1"/>
        <v> </v>
      </c>
      <c r="B43" s="7" t="str">
        <f t="shared" si="0"/>
        <v> </v>
      </c>
      <c r="C43" s="3" t="str">
        <f t="shared" si="3"/>
        <v> </v>
      </c>
      <c r="E43" s="1" t="str">
        <f t="shared" si="4"/>
        <v> </v>
      </c>
      <c r="F43" s="1" t="str">
        <f t="shared" si="5"/>
        <v> </v>
      </c>
      <c r="G43" s="5" t="str">
        <f t="shared" si="2"/>
        <v> </v>
      </c>
      <c r="H43" s="1" t="str">
        <f>+IF(B43=" "," ",IF(B44=" ",($B$4-SUM($F$18:F42)+G43),IF(D43&gt;0,D43,((1+$B$5/365*365/12)^$B$6*$B$5/365*365/12/((1+$B$5/365*365/12)^$B$6-1)*$B$4)+D43)))</f>
        <v> </v>
      </c>
      <c r="I43" s="14" t="str">
        <f>+IF(B43=$B$8,XIRR($H$16:H43,$B$16:B43)," ")</f>
        <v> </v>
      </c>
    </row>
    <row r="44" spans="1:9" ht="12.75">
      <c r="A44" s="12" t="str">
        <f t="shared" si="1"/>
        <v> </v>
      </c>
      <c r="B44" s="7" t="str">
        <f t="shared" si="0"/>
        <v> </v>
      </c>
      <c r="C44" s="3" t="str">
        <f t="shared" si="3"/>
        <v> </v>
      </c>
      <c r="E44" s="1" t="str">
        <f t="shared" si="4"/>
        <v> </v>
      </c>
      <c r="F44" s="1" t="str">
        <f t="shared" si="5"/>
        <v> </v>
      </c>
      <c r="G44" s="5" t="str">
        <f t="shared" si="2"/>
        <v> </v>
      </c>
      <c r="H44" s="1" t="str">
        <f>+IF(B44=" "," ",IF(B45=" ",($B$4-SUM($F$18:F43)+G44),IF(D44&gt;0,D44,((1+$B$5/365*365/12)^$B$6*$B$5/365*365/12/((1+$B$5/365*365/12)^$B$6-1)*$B$4)+D44)))</f>
        <v> </v>
      </c>
      <c r="I44" s="14" t="str">
        <f>+IF(B44=$B$8,XIRR($H$16:H44,$B$16:B44)," ")</f>
        <v> </v>
      </c>
    </row>
    <row r="45" spans="1:9" ht="12.75">
      <c r="A45" s="12" t="str">
        <f t="shared" si="1"/>
        <v> </v>
      </c>
      <c r="B45" s="7" t="str">
        <f t="shared" si="0"/>
        <v> </v>
      </c>
      <c r="C45" s="3" t="str">
        <f t="shared" si="3"/>
        <v> </v>
      </c>
      <c r="E45" s="1" t="str">
        <f t="shared" si="4"/>
        <v> </v>
      </c>
      <c r="F45" s="1" t="str">
        <f t="shared" si="5"/>
        <v> </v>
      </c>
      <c r="G45" s="5" t="str">
        <f t="shared" si="2"/>
        <v> </v>
      </c>
      <c r="H45" s="1" t="str">
        <f>+IF(B45=" "," ",IF(B46=" ",($B$4-SUM($F$18:F44)+G45),IF(D45&gt;0,D45,((1+$B$5/365*365/12)^$B$6*$B$5/365*365/12/((1+$B$5/365*365/12)^$B$6-1)*$B$4)+D45)))</f>
        <v> </v>
      </c>
      <c r="I45" s="14" t="str">
        <f>+IF(B45=$B$8,XIRR($H$16:H45,$B$16:B45)," ")</f>
        <v> </v>
      </c>
    </row>
    <row r="46" spans="1:9" ht="12.75">
      <c r="A46" s="12" t="str">
        <f t="shared" si="1"/>
        <v> </v>
      </c>
      <c r="B46" s="7" t="str">
        <f t="shared" si="0"/>
        <v> </v>
      </c>
      <c r="C46" s="3" t="str">
        <f t="shared" si="3"/>
        <v> </v>
      </c>
      <c r="E46" s="1" t="str">
        <f t="shared" si="4"/>
        <v> </v>
      </c>
      <c r="F46" s="1" t="str">
        <f t="shared" si="5"/>
        <v> </v>
      </c>
      <c r="G46" s="5" t="str">
        <f t="shared" si="2"/>
        <v> </v>
      </c>
      <c r="H46" s="1" t="str">
        <f>+IF(B46=" "," ",IF(B47=" ",($B$4-SUM($F$18:F45)+G46),IF(D46&gt;0,D46,((1+$B$5/365*365/12)^$B$6*$B$5/365*365/12/((1+$B$5/365*365/12)^$B$6-1)*$B$4)+D46)))</f>
        <v> </v>
      </c>
      <c r="I46" s="14" t="str">
        <f>+IF(B46=$B$8,XIRR($H$16:H46,$B$16:B46)," ")</f>
        <v> </v>
      </c>
    </row>
    <row r="47" spans="1:9" ht="12.75">
      <c r="A47" s="12" t="str">
        <f t="shared" si="1"/>
        <v> </v>
      </c>
      <c r="B47" s="7" t="str">
        <f t="shared" si="0"/>
        <v> </v>
      </c>
      <c r="C47" s="3" t="str">
        <f t="shared" si="3"/>
        <v> </v>
      </c>
      <c r="E47" s="1" t="str">
        <f t="shared" si="4"/>
        <v> </v>
      </c>
      <c r="F47" s="1" t="str">
        <f t="shared" si="5"/>
        <v> </v>
      </c>
      <c r="G47" s="5" t="str">
        <f t="shared" si="2"/>
        <v> </v>
      </c>
      <c r="H47" s="1" t="str">
        <f>+IF(B47=" "," ",IF(B48=" ",($B$4-SUM($F$18:F46)+G47),IF(D47&gt;0,D47,((1+$B$5/365*365/12)^$B$6*$B$5/365*365/12/((1+$B$5/365*365/12)^$B$6-1)*$B$4)+D47)))</f>
        <v> </v>
      </c>
      <c r="I47" s="14" t="str">
        <f>+IF(B47=$B$8,XIRR($H$16:H47,$B$16:B47)," ")</f>
        <v> </v>
      </c>
    </row>
    <row r="48" spans="1:9" ht="12.75">
      <c r="A48" s="12" t="str">
        <f t="shared" si="1"/>
        <v> </v>
      </c>
      <c r="B48" s="7" t="str">
        <f t="shared" si="0"/>
        <v> </v>
      </c>
      <c r="C48" s="3" t="str">
        <f t="shared" si="3"/>
        <v> </v>
      </c>
      <c r="E48" s="1" t="str">
        <f t="shared" si="4"/>
        <v> </v>
      </c>
      <c r="F48" s="1" t="str">
        <f t="shared" si="5"/>
        <v> </v>
      </c>
      <c r="G48" s="5" t="str">
        <f t="shared" si="2"/>
        <v> </v>
      </c>
      <c r="H48" s="1" t="str">
        <f>+IF(B48=" "," ",IF(B49=" ",($B$4-SUM($F$18:F47)+G48),IF(D48&gt;0,D48,((1+$B$5/365*365/12)^$B$6*$B$5/365*365/12/((1+$B$5/365*365/12)^$B$6-1)*$B$4)+D48)))</f>
        <v> </v>
      </c>
      <c r="I48" s="14" t="str">
        <f>+IF(B48=$B$8,XIRR($H$16:H48,$B$16:B48)," ")</f>
        <v> </v>
      </c>
    </row>
    <row r="49" spans="1:9" ht="12.75">
      <c r="A49" s="12" t="str">
        <f t="shared" si="1"/>
        <v> </v>
      </c>
      <c r="B49" s="7" t="str">
        <f t="shared" si="0"/>
        <v> </v>
      </c>
      <c r="C49" s="3" t="str">
        <f t="shared" si="3"/>
        <v> </v>
      </c>
      <c r="E49" s="1" t="str">
        <f t="shared" si="4"/>
        <v> </v>
      </c>
      <c r="F49" s="1" t="str">
        <f t="shared" si="5"/>
        <v> </v>
      </c>
      <c r="G49" s="5" t="str">
        <f t="shared" si="2"/>
        <v> </v>
      </c>
      <c r="H49" s="1" t="str">
        <f>+IF(B49=" "," ",IF(B50=" ",($B$4-SUM($F$18:F48)+G49),IF(D49&gt;0,D49,((1+$B$5/365*365/12)^$B$6*$B$5/365*365/12/((1+$B$5/365*365/12)^$B$6-1)*$B$4)+D49)))</f>
        <v> </v>
      </c>
      <c r="I49" s="14" t="str">
        <f>+IF(B49=$B$8,XIRR($H$16:H49,$B$16:B49)," ")</f>
        <v> </v>
      </c>
    </row>
    <row r="50" spans="1:9" ht="12.75">
      <c r="A50" s="12" t="str">
        <f aca="true" t="shared" si="6" ref="A50:A81">IF(A49=" "," ",IF(EDATE(A49,1)&gt;$B$8," ",EDATE(A49,1)))</f>
        <v> </v>
      </c>
      <c r="B50" s="7" t="str">
        <f t="shared" si="0"/>
        <v> </v>
      </c>
      <c r="C50" s="3" t="str">
        <f t="shared" si="3"/>
        <v> </v>
      </c>
      <c r="E50" s="1" t="str">
        <f t="shared" si="4"/>
        <v> </v>
      </c>
      <c r="F50" s="1" t="str">
        <f t="shared" si="5"/>
        <v> </v>
      </c>
      <c r="G50" s="5" t="str">
        <f t="shared" si="2"/>
        <v> </v>
      </c>
      <c r="H50" s="1" t="str">
        <f>+IF(B50=" "," ",IF(B51=" ",($B$4-SUM($F$18:F49)+G50),IF(D50&gt;0,D50,((1+$B$5/365*365/12)^$B$6*$B$5/365*365/12/((1+$B$5/365*365/12)^$B$6-1)*$B$4)+D50)))</f>
        <v> </v>
      </c>
      <c r="I50" s="14" t="str">
        <f>+IF(B50=$B$8,XIRR($H$16:H50,$B$16:B50)," ")</f>
        <v> </v>
      </c>
    </row>
    <row r="51" spans="1:9" ht="12.75">
      <c r="A51" s="12" t="str">
        <f t="shared" si="6"/>
        <v> </v>
      </c>
      <c r="B51" s="7" t="str">
        <f t="shared" si="0"/>
        <v> </v>
      </c>
      <c r="C51" s="3" t="str">
        <f t="shared" si="3"/>
        <v> </v>
      </c>
      <c r="E51" s="1" t="str">
        <f t="shared" si="4"/>
        <v> </v>
      </c>
      <c r="F51" s="1" t="str">
        <f t="shared" si="5"/>
        <v> </v>
      </c>
      <c r="G51" s="5" t="str">
        <f t="shared" si="2"/>
        <v> </v>
      </c>
      <c r="H51" s="1" t="str">
        <f>+IF(B51=" "," ",IF(B52=" ",($B$4-SUM($F$18:F50)+G51),IF(D51&gt;0,D51,((1+$B$5/365*365/12)^$B$6*$B$5/365*365/12/((1+$B$5/365*365/12)^$B$6-1)*$B$4)+D51)))</f>
        <v> </v>
      </c>
      <c r="I51" s="14" t="str">
        <f>+IF(B51=$B$8,XIRR($H$16:H51,$B$16:B51)," ")</f>
        <v> </v>
      </c>
    </row>
    <row r="52" spans="1:9" ht="12.75">
      <c r="A52" s="12" t="str">
        <f t="shared" si="6"/>
        <v> </v>
      </c>
      <c r="B52" s="7" t="str">
        <f t="shared" si="0"/>
        <v> </v>
      </c>
      <c r="C52" s="3" t="str">
        <f t="shared" si="3"/>
        <v> </v>
      </c>
      <c r="E52" s="1" t="str">
        <f t="shared" si="4"/>
        <v> </v>
      </c>
      <c r="F52" s="1" t="str">
        <f t="shared" si="5"/>
        <v> </v>
      </c>
      <c r="G52" s="5" t="str">
        <f t="shared" si="2"/>
        <v> </v>
      </c>
      <c r="H52" s="1" t="str">
        <f>+IF(B52=" "," ",IF(B53=" ",($B$4-SUM($F$18:F51)+G52),IF(D52&gt;0,D52,((1+$B$5/365*365/12)^$B$6*$B$5/365*365/12/((1+$B$5/365*365/12)^$B$6-1)*$B$4)+D52)))</f>
        <v> </v>
      </c>
      <c r="I52" s="14" t="str">
        <f>+IF(B52=$B$8,XIRR($H$16:H52,$B$16:B52)," ")</f>
        <v> </v>
      </c>
    </row>
    <row r="53" spans="1:9" ht="12.75">
      <c r="A53" s="12" t="str">
        <f t="shared" si="6"/>
        <v> </v>
      </c>
      <c r="B53" s="7" t="str">
        <f t="shared" si="0"/>
        <v> </v>
      </c>
      <c r="C53" s="3" t="str">
        <f t="shared" si="3"/>
        <v> </v>
      </c>
      <c r="E53" s="1" t="str">
        <f t="shared" si="4"/>
        <v> </v>
      </c>
      <c r="F53" s="1" t="str">
        <f t="shared" si="5"/>
        <v> </v>
      </c>
      <c r="G53" s="5" t="str">
        <f t="shared" si="2"/>
        <v> </v>
      </c>
      <c r="H53" s="1" t="str">
        <f>+IF(B53=" "," ",IF(B54=" ",($B$4-SUM($F$18:F52)+G53),IF(D53&gt;0,D53,((1+$B$5/365*365/12)^$B$6*$B$5/365*365/12/((1+$B$5/365*365/12)^$B$6-1)*$B$4)+D53)))</f>
        <v> </v>
      </c>
      <c r="I53" s="14" t="str">
        <f>+IF(B53=$B$8,XIRR($H$16:H53,$B$16:B53)," ")</f>
        <v> </v>
      </c>
    </row>
    <row r="54" spans="1:9" ht="12.75">
      <c r="A54" s="12" t="str">
        <f t="shared" si="6"/>
        <v> </v>
      </c>
      <c r="B54" s="7" t="str">
        <f t="shared" si="0"/>
        <v> </v>
      </c>
      <c r="C54" s="3" t="str">
        <f t="shared" si="3"/>
        <v> </v>
      </c>
      <c r="E54" s="1" t="str">
        <f t="shared" si="4"/>
        <v> </v>
      </c>
      <c r="F54" s="1" t="str">
        <f t="shared" si="5"/>
        <v> </v>
      </c>
      <c r="G54" s="5" t="str">
        <f t="shared" si="2"/>
        <v> </v>
      </c>
      <c r="H54" s="1" t="str">
        <f>+IF(B54=" "," ",IF(B55=" ",($B$4-SUM($F$18:F53)+G54),IF(D54&gt;0,D54,((1+$B$5/365*365/12)^$B$6*$B$5/365*365/12/((1+$B$5/365*365/12)^$B$6-1)*$B$4)+D54)))</f>
        <v> </v>
      </c>
      <c r="I54" s="14" t="str">
        <f>+IF(B54=$B$8,XIRR($H$16:H54,$B$16:B54)," ")</f>
        <v> </v>
      </c>
    </row>
    <row r="55" spans="1:9" ht="12.75">
      <c r="A55" s="12" t="str">
        <f t="shared" si="6"/>
        <v> </v>
      </c>
      <c r="B55" s="7" t="str">
        <f t="shared" si="0"/>
        <v> </v>
      </c>
      <c r="C55" s="3" t="str">
        <f t="shared" si="3"/>
        <v> </v>
      </c>
      <c r="E55" s="1" t="str">
        <f t="shared" si="4"/>
        <v> </v>
      </c>
      <c r="F55" s="1" t="str">
        <f t="shared" si="5"/>
        <v> </v>
      </c>
      <c r="G55" s="5" t="str">
        <f t="shared" si="2"/>
        <v> </v>
      </c>
      <c r="H55" s="1" t="str">
        <f>+IF(B55=" "," ",IF(B56=" ",($B$4-SUM($F$18:F54)+G55),IF(D55&gt;0,D55,((1+$B$5/365*365/12)^$B$6*$B$5/365*365/12/((1+$B$5/365*365/12)^$B$6-1)*$B$4)+D55)))</f>
        <v> </v>
      </c>
      <c r="I55" s="14" t="str">
        <f>+IF(B55=$B$8,XIRR($H$16:H55,$B$16:B55)," ")</f>
        <v> </v>
      </c>
    </row>
    <row r="56" spans="1:9" ht="12.75">
      <c r="A56" s="12" t="str">
        <f t="shared" si="6"/>
        <v> </v>
      </c>
      <c r="B56" s="7" t="str">
        <f t="shared" si="0"/>
        <v> </v>
      </c>
      <c r="C56" s="3" t="str">
        <f t="shared" si="3"/>
        <v> </v>
      </c>
      <c r="E56" s="1" t="str">
        <f t="shared" si="4"/>
        <v> </v>
      </c>
      <c r="F56" s="1" t="str">
        <f t="shared" si="5"/>
        <v> </v>
      </c>
      <c r="G56" s="5" t="str">
        <f t="shared" si="2"/>
        <v> </v>
      </c>
      <c r="H56" s="1" t="str">
        <f>+IF(B56=" "," ",IF(B57=" ",($B$4-SUM($F$18:F55)+G56),IF(D56&gt;0,D56,((1+$B$5/365*365/12)^$B$6*$B$5/365*365/12/((1+$B$5/365*365/12)^$B$6-1)*$B$4)+D56)))</f>
        <v> </v>
      </c>
      <c r="I56" s="14" t="str">
        <f>+IF(B56=$B$8,XIRR($H$16:H56,$B$16:B56)," ")</f>
        <v> </v>
      </c>
    </row>
    <row r="57" spans="1:9" ht="12.75">
      <c r="A57" s="12" t="str">
        <f t="shared" si="6"/>
        <v> </v>
      </c>
      <c r="B57" s="7" t="str">
        <f t="shared" si="0"/>
        <v> </v>
      </c>
      <c r="C57" s="3" t="str">
        <f t="shared" si="3"/>
        <v> </v>
      </c>
      <c r="E57" s="1" t="str">
        <f t="shared" si="4"/>
        <v> </v>
      </c>
      <c r="F57" s="1" t="str">
        <f t="shared" si="5"/>
        <v> </v>
      </c>
      <c r="G57" s="5" t="str">
        <f t="shared" si="2"/>
        <v> </v>
      </c>
      <c r="H57" s="1" t="str">
        <f>+IF(B57=" "," ",IF(B58=" ",($B$4-SUM($F$18:F56)+G57),IF(D57&gt;0,D57,((1+$B$5/365*365/12)^$B$6*$B$5/365*365/12/((1+$B$5/365*365/12)^$B$6-1)*$B$4)+D57)))</f>
        <v> </v>
      </c>
      <c r="I57" s="14" t="str">
        <f>+IF(B57=$B$8,XIRR($H$16:H57,$B$16:B57)," ")</f>
        <v> </v>
      </c>
    </row>
    <row r="58" spans="1:9" ht="12.75">
      <c r="A58" s="12" t="str">
        <f t="shared" si="6"/>
        <v> </v>
      </c>
      <c r="B58" s="7" t="str">
        <f t="shared" si="0"/>
        <v> </v>
      </c>
      <c r="C58" s="3" t="str">
        <f t="shared" si="3"/>
        <v> </v>
      </c>
      <c r="E58" s="1" t="str">
        <f t="shared" si="4"/>
        <v> </v>
      </c>
      <c r="F58" s="1" t="str">
        <f t="shared" si="5"/>
        <v> </v>
      </c>
      <c r="G58" s="5" t="str">
        <f t="shared" si="2"/>
        <v> </v>
      </c>
      <c r="H58" s="1" t="str">
        <f>+IF(B58=" "," ",IF(B59=" ",($B$4-SUM($F$18:F57)+G58),IF(D58&gt;0,D58,((1+$B$5/365*365/12)^$B$6*$B$5/365*365/12/((1+$B$5/365*365/12)^$B$6-1)*$B$4)+D58)))</f>
        <v> </v>
      </c>
      <c r="I58" s="14" t="str">
        <f>+IF(B58=$B$8,XIRR($H$16:H58,$B$16:B58)," ")</f>
        <v> </v>
      </c>
    </row>
    <row r="59" spans="1:9" ht="12.75">
      <c r="A59" s="12" t="str">
        <f t="shared" si="6"/>
        <v> </v>
      </c>
      <c r="B59" s="7" t="str">
        <f t="shared" si="0"/>
        <v> </v>
      </c>
      <c r="C59" s="3" t="str">
        <f t="shared" si="3"/>
        <v> </v>
      </c>
      <c r="E59" s="1" t="str">
        <f t="shared" si="4"/>
        <v> </v>
      </c>
      <c r="F59" s="1" t="str">
        <f t="shared" si="5"/>
        <v> </v>
      </c>
      <c r="G59" s="5" t="str">
        <f t="shared" si="2"/>
        <v> </v>
      </c>
      <c r="H59" s="1" t="str">
        <f>+IF(B59=" "," ",IF(B60=" ",($B$4-SUM($F$18:F58)+G59),IF(D59&gt;0,D59,((1+$B$5/365*365/12)^$B$6*$B$5/365*365/12/((1+$B$5/365*365/12)^$B$6-1)*$B$4)+D59)))</f>
        <v> </v>
      </c>
      <c r="I59" s="14" t="str">
        <f>+IF(B59=$B$8,XIRR($H$16:H59,$B$16:B59)," ")</f>
        <v> </v>
      </c>
    </row>
    <row r="60" spans="1:9" ht="12.75">
      <c r="A60" s="12" t="str">
        <f t="shared" si="6"/>
        <v> </v>
      </c>
      <c r="B60" s="7" t="str">
        <f t="shared" si="0"/>
        <v> </v>
      </c>
      <c r="C60" s="3" t="str">
        <f t="shared" si="3"/>
        <v> </v>
      </c>
      <c r="E60" s="1" t="str">
        <f t="shared" si="4"/>
        <v> </v>
      </c>
      <c r="F60" s="1" t="str">
        <f t="shared" si="5"/>
        <v> </v>
      </c>
      <c r="G60" s="5" t="str">
        <f t="shared" si="2"/>
        <v> </v>
      </c>
      <c r="H60" s="1" t="str">
        <f>+IF(B60=" "," ",IF(B61=" ",($B$4-SUM($F$18:F59)+G60),IF(D60&gt;0,D60,((1+$B$5/365*365/12)^$B$6*$B$5/365*365/12/((1+$B$5/365*365/12)^$B$6-1)*$B$4)+D60)))</f>
        <v> </v>
      </c>
      <c r="I60" s="14" t="str">
        <f>+IF(B60=$B$8,XIRR($H$16:H60,$B$16:B60)," ")</f>
        <v> </v>
      </c>
    </row>
    <row r="61" spans="1:9" ht="12.75">
      <c r="A61" s="12" t="str">
        <f t="shared" si="6"/>
        <v> </v>
      </c>
      <c r="B61" s="7" t="str">
        <f t="shared" si="0"/>
        <v> </v>
      </c>
      <c r="C61" s="3" t="str">
        <f t="shared" si="3"/>
        <v> </v>
      </c>
      <c r="E61" s="1" t="str">
        <f t="shared" si="4"/>
        <v> </v>
      </c>
      <c r="F61" s="1" t="str">
        <f t="shared" si="5"/>
        <v> </v>
      </c>
      <c r="G61" s="5" t="str">
        <f t="shared" si="2"/>
        <v> </v>
      </c>
      <c r="H61" s="1" t="str">
        <f>+IF(B61=" "," ",IF(B62=" ",($B$4-SUM($F$18:F60)+G61),IF(D61&gt;0,D61,((1+$B$5/365*365/12)^$B$6*$B$5/365*365/12/((1+$B$5/365*365/12)^$B$6-1)*$B$4)+D61)))</f>
        <v> </v>
      </c>
      <c r="I61" s="14" t="str">
        <f>+IF(B61=$B$8,XIRR($H$16:H61,$B$16:B61)," ")</f>
        <v> </v>
      </c>
    </row>
    <row r="62" spans="1:9" ht="12.75">
      <c r="A62" s="12" t="str">
        <f t="shared" si="6"/>
        <v> </v>
      </c>
      <c r="B62" s="7" t="str">
        <f t="shared" si="0"/>
        <v> </v>
      </c>
      <c r="C62" s="3" t="str">
        <f t="shared" si="3"/>
        <v> </v>
      </c>
      <c r="E62" s="1" t="str">
        <f t="shared" si="4"/>
        <v> </v>
      </c>
      <c r="F62" s="1" t="str">
        <f t="shared" si="5"/>
        <v> </v>
      </c>
      <c r="G62" s="5" t="str">
        <f t="shared" si="2"/>
        <v> </v>
      </c>
      <c r="H62" s="1" t="str">
        <f>+IF(B62=" "," ",IF(B63=" ",($B$4-SUM($F$18:F61)+G62),IF(D62&gt;0,D62,((1+$B$5/365*365/12)^$B$6*$B$5/365*365/12/((1+$B$5/365*365/12)^$B$6-1)*$B$4)+D62)))</f>
        <v> </v>
      </c>
      <c r="I62" s="14" t="str">
        <f>+IF(B62=$B$8,XIRR($H$16:H62,$B$16:B62)," ")</f>
        <v> </v>
      </c>
    </row>
    <row r="63" spans="1:9" ht="12.75">
      <c r="A63" s="12" t="str">
        <f t="shared" si="6"/>
        <v> </v>
      </c>
      <c r="B63" s="7" t="str">
        <f t="shared" si="0"/>
        <v> </v>
      </c>
      <c r="C63" s="3" t="str">
        <f t="shared" si="3"/>
        <v> </v>
      </c>
      <c r="E63" s="1" t="str">
        <f t="shared" si="4"/>
        <v> </v>
      </c>
      <c r="F63" s="1" t="str">
        <f t="shared" si="5"/>
        <v> </v>
      </c>
      <c r="G63" s="5" t="str">
        <f t="shared" si="2"/>
        <v> </v>
      </c>
      <c r="H63" s="1" t="str">
        <f>+IF(B63=" "," ",IF(B64=" ",($B$4-SUM($F$18:F62)+G63),IF(D63&gt;0,D63,((1+$B$5/365*365/12)^$B$6*$B$5/365*365/12/((1+$B$5/365*365/12)^$B$6-1)*$B$4)+D63)))</f>
        <v> </v>
      </c>
      <c r="I63" s="14" t="str">
        <f>+IF(B63=$B$8,XIRR($H$16:H63,$B$16:B63)," ")</f>
        <v> </v>
      </c>
    </row>
    <row r="64" spans="1:9" ht="12.75">
      <c r="A64" s="12" t="str">
        <f t="shared" si="6"/>
        <v> </v>
      </c>
      <c r="B64" s="7" t="str">
        <f t="shared" si="0"/>
        <v> </v>
      </c>
      <c r="C64" s="3" t="str">
        <f t="shared" si="3"/>
        <v> </v>
      </c>
      <c r="E64" s="1" t="str">
        <f t="shared" si="4"/>
        <v> </v>
      </c>
      <c r="F64" s="1" t="str">
        <f t="shared" si="5"/>
        <v> </v>
      </c>
      <c r="G64" s="5" t="str">
        <f t="shared" si="2"/>
        <v> </v>
      </c>
      <c r="H64" s="1" t="str">
        <f>+IF(B64=" "," ",IF(B65=" ",($B$4-SUM($F$18:F63)+G64),IF(D64&gt;0,D64,((1+$B$5/365*365/12)^$B$6*$B$5/365*365/12/((1+$B$5/365*365/12)^$B$6-1)*$B$4)+D64)))</f>
        <v> </v>
      </c>
      <c r="I64" s="14" t="str">
        <f>+IF(B64=$B$8,XIRR($H$16:H64,$B$16:B64)," ")</f>
        <v> </v>
      </c>
    </row>
    <row r="65" spans="1:9" ht="12.75">
      <c r="A65" s="12" t="str">
        <f t="shared" si="6"/>
        <v> </v>
      </c>
      <c r="B65" s="7" t="str">
        <f t="shared" si="0"/>
        <v> </v>
      </c>
      <c r="C65" s="3" t="str">
        <f t="shared" si="3"/>
        <v> </v>
      </c>
      <c r="E65" s="1" t="str">
        <f t="shared" si="4"/>
        <v> </v>
      </c>
      <c r="F65" s="1" t="str">
        <f t="shared" si="5"/>
        <v> </v>
      </c>
      <c r="G65" s="5" t="str">
        <f t="shared" si="2"/>
        <v> </v>
      </c>
      <c r="H65" s="1" t="str">
        <f>+IF(B65=" "," ",IF(B66=" ",($B$4-SUM($F$18:F64)+G65),IF(D65&gt;0,D65,((1+$B$5/365*365/12)^$B$6*$B$5/365*365/12/((1+$B$5/365*365/12)^$B$6-1)*$B$4)+D65)))</f>
        <v> </v>
      </c>
      <c r="I65" s="14" t="str">
        <f>+IF(B65=$B$8,XIRR($H$16:H65,$B$16:B65)," ")</f>
        <v> </v>
      </c>
    </row>
    <row r="66" spans="1:9" ht="12.75">
      <c r="A66" s="12" t="str">
        <f t="shared" si="6"/>
        <v> </v>
      </c>
      <c r="B66" s="7" t="str">
        <f t="shared" si="0"/>
        <v> </v>
      </c>
      <c r="C66" s="3" t="str">
        <f t="shared" si="3"/>
        <v> </v>
      </c>
      <c r="E66" s="1" t="str">
        <f t="shared" si="4"/>
        <v> </v>
      </c>
      <c r="F66" s="1" t="str">
        <f t="shared" si="5"/>
        <v> </v>
      </c>
      <c r="G66" s="5" t="str">
        <f t="shared" si="2"/>
        <v> </v>
      </c>
      <c r="H66" s="1" t="str">
        <f>+IF(B66=" "," ",IF(B67=" ",($B$4-SUM($F$18:F65)+G66),IF(D66&gt;0,D66,((1+$B$5/365*365/12)^$B$6*$B$5/365*365/12/((1+$B$5/365*365/12)^$B$6-1)*$B$4)+D66)))</f>
        <v> </v>
      </c>
      <c r="I66" s="14" t="str">
        <f>+IF(B66=$B$8,XIRR($H$16:H66,$B$16:B66)," ")</f>
        <v> </v>
      </c>
    </row>
    <row r="67" spans="1:9" ht="12.75">
      <c r="A67" s="12" t="str">
        <f t="shared" si="6"/>
        <v> </v>
      </c>
      <c r="B67" s="7" t="str">
        <f t="shared" si="0"/>
        <v> </v>
      </c>
      <c r="C67" s="3" t="str">
        <f t="shared" si="3"/>
        <v> </v>
      </c>
      <c r="E67" s="1" t="str">
        <f t="shared" si="4"/>
        <v> </v>
      </c>
      <c r="F67" s="1" t="str">
        <f t="shared" si="5"/>
        <v> </v>
      </c>
      <c r="G67" s="5" t="str">
        <f t="shared" si="2"/>
        <v> </v>
      </c>
      <c r="H67" s="1" t="str">
        <f>+IF(B67=" "," ",IF(B68=" ",($B$4-SUM($F$18:F66)+G67),IF(D67&gt;0,D67,((1+$B$5/365*365/12)^$B$6*$B$5/365*365/12/((1+$B$5/365*365/12)^$B$6-1)*$B$4)+D67)))</f>
        <v> </v>
      </c>
      <c r="I67" s="14" t="str">
        <f>+IF(B67=$B$8,XIRR($H$16:H67,$B$16:B67)," ")</f>
        <v> </v>
      </c>
    </row>
    <row r="68" spans="1:9" ht="12.75">
      <c r="A68" s="12" t="str">
        <f t="shared" si="6"/>
        <v> </v>
      </c>
      <c r="B68" s="7" t="str">
        <f t="shared" si="0"/>
        <v> </v>
      </c>
      <c r="C68" s="3" t="str">
        <f t="shared" si="3"/>
        <v> </v>
      </c>
      <c r="E68" s="1" t="str">
        <f t="shared" si="4"/>
        <v> </v>
      </c>
      <c r="F68" s="1" t="str">
        <f t="shared" si="5"/>
        <v> </v>
      </c>
      <c r="G68" s="5" t="str">
        <f t="shared" si="2"/>
        <v> </v>
      </c>
      <c r="H68" s="1" t="str">
        <f>+IF(B68=" "," ",IF(B69=" ",($B$4-SUM($F$18:F67)+G68),IF(D68&gt;0,D68,((1+$B$5/365*365/12)^$B$6*$B$5/365*365/12/((1+$B$5/365*365/12)^$B$6-1)*$B$4)+D68)))</f>
        <v> </v>
      </c>
      <c r="I68" s="14" t="str">
        <f>+IF(B68=$B$8,XIRR($H$16:H68,$B$16:B68)," ")</f>
        <v> </v>
      </c>
    </row>
    <row r="69" spans="1:9" ht="12.75">
      <c r="A69" s="12" t="str">
        <f t="shared" si="6"/>
        <v> </v>
      </c>
      <c r="B69" s="7" t="str">
        <f t="shared" si="0"/>
        <v> </v>
      </c>
      <c r="C69" s="3" t="str">
        <f t="shared" si="3"/>
        <v> </v>
      </c>
      <c r="E69" s="1" t="str">
        <f t="shared" si="4"/>
        <v> </v>
      </c>
      <c r="F69" s="1" t="str">
        <f t="shared" si="5"/>
        <v> </v>
      </c>
      <c r="G69" s="5" t="str">
        <f t="shared" si="2"/>
        <v> </v>
      </c>
      <c r="H69" s="1" t="str">
        <f>+IF(B69=" "," ",IF(B70=" ",($B$4-SUM($F$18:F68)+G69),IF(D69&gt;0,D69,((1+$B$5/365*365/12)^$B$6*$B$5/365*365/12/((1+$B$5/365*365/12)^$B$6-1)*$B$4)+D69)))</f>
        <v> </v>
      </c>
      <c r="I69" s="14" t="str">
        <f>+IF(B69=$B$8,XIRR($H$16:H69,$B$16:B69)," ")</f>
        <v> </v>
      </c>
    </row>
    <row r="70" spans="1:9" ht="12.75">
      <c r="A70" s="12" t="str">
        <f t="shared" si="6"/>
        <v> </v>
      </c>
      <c r="B70" s="7" t="str">
        <f t="shared" si="0"/>
        <v> </v>
      </c>
      <c r="C70" s="3" t="str">
        <f t="shared" si="3"/>
        <v> </v>
      </c>
      <c r="E70" s="1" t="str">
        <f t="shared" si="4"/>
        <v> </v>
      </c>
      <c r="F70" s="1" t="str">
        <f t="shared" si="5"/>
        <v> </v>
      </c>
      <c r="G70" s="5" t="str">
        <f t="shared" si="2"/>
        <v> </v>
      </c>
      <c r="H70" s="1" t="str">
        <f>+IF(B70=" "," ",IF(B71=" ",($B$4-SUM($F$18:F69)+G70),IF(D70&gt;0,D70,((1+$B$5/365*365/12)^$B$6*$B$5/365*365/12/((1+$B$5/365*365/12)^$B$6-1)*$B$4)+D70)))</f>
        <v> </v>
      </c>
      <c r="I70" s="14" t="str">
        <f>+IF(B70=$B$8,XIRR($H$16:H70,$B$16:B70)," ")</f>
        <v> </v>
      </c>
    </row>
    <row r="71" spans="1:9" ht="12.75">
      <c r="A71" s="12" t="str">
        <f t="shared" si="6"/>
        <v> </v>
      </c>
      <c r="B71" s="7" t="str">
        <f t="shared" si="0"/>
        <v> </v>
      </c>
      <c r="C71" s="3" t="str">
        <f t="shared" si="3"/>
        <v> </v>
      </c>
      <c r="E71" s="1" t="str">
        <f t="shared" si="4"/>
        <v> </v>
      </c>
      <c r="F71" s="1" t="str">
        <f t="shared" si="5"/>
        <v> </v>
      </c>
      <c r="G71" s="5" t="str">
        <f t="shared" si="2"/>
        <v> </v>
      </c>
      <c r="H71" s="1" t="str">
        <f>+IF(B71=" "," ",IF(B72=" ",($B$4-SUM($F$18:F70)+G71),IF(D71&gt;0,D71,((1+$B$5/365*365/12)^$B$6*$B$5/365*365/12/((1+$B$5/365*365/12)^$B$6-1)*$B$4)+D71)))</f>
        <v> </v>
      </c>
      <c r="I71" s="14" t="str">
        <f>+IF(B71=$B$8,XIRR($H$16:H71,$B$16:B71)," ")</f>
        <v> </v>
      </c>
    </row>
    <row r="72" spans="1:9" ht="12.75">
      <c r="A72" s="12" t="str">
        <f t="shared" si="6"/>
        <v> </v>
      </c>
      <c r="B72" s="7" t="str">
        <f t="shared" si="0"/>
        <v> </v>
      </c>
      <c r="C72" s="3" t="str">
        <f t="shared" si="3"/>
        <v> </v>
      </c>
      <c r="E72" s="1" t="str">
        <f t="shared" si="4"/>
        <v> </v>
      </c>
      <c r="F72" s="1" t="str">
        <f t="shared" si="5"/>
        <v> </v>
      </c>
      <c r="G72" s="5" t="str">
        <f t="shared" si="2"/>
        <v> </v>
      </c>
      <c r="H72" s="1" t="str">
        <f>+IF(B72=" "," ",IF(B73=" ",($B$4-SUM($F$18:F71)+G72),IF(D72&gt;0,D72,((1+$B$5/365*365/12)^$B$6*$B$5/365*365/12/((1+$B$5/365*365/12)^$B$6-1)*$B$4)+D72)))</f>
        <v> </v>
      </c>
      <c r="I72" s="14" t="str">
        <f>+IF(B72=$B$8,XIRR($H$16:H72,$B$16:B72)," ")</f>
        <v> </v>
      </c>
    </row>
    <row r="73" spans="1:9" ht="12.75">
      <c r="A73" s="12" t="str">
        <f t="shared" si="6"/>
        <v> </v>
      </c>
      <c r="B73" s="7" t="str">
        <f t="shared" si="0"/>
        <v> </v>
      </c>
      <c r="C73" s="3" t="str">
        <f t="shared" si="3"/>
        <v> </v>
      </c>
      <c r="E73" s="1" t="str">
        <f t="shared" si="4"/>
        <v> </v>
      </c>
      <c r="F73" s="1" t="str">
        <f t="shared" si="5"/>
        <v> </v>
      </c>
      <c r="G73" s="5" t="str">
        <f t="shared" si="2"/>
        <v> </v>
      </c>
      <c r="H73" s="1" t="str">
        <f>+IF(B73=" "," ",IF(B74=" ",($B$4-SUM($F$18:F72)+G73),IF(D73&gt;0,D73,((1+$B$5/365*365/12)^$B$6*$B$5/365*365/12/((1+$B$5/365*365/12)^$B$6-1)*$B$4)+D73)))</f>
        <v> </v>
      </c>
      <c r="I73" s="14" t="str">
        <f>+IF(B73=$B$8,XIRR($H$16:H73,$B$16:B73)," ")</f>
        <v> </v>
      </c>
    </row>
    <row r="74" spans="1:9" ht="12.75">
      <c r="A74" s="12" t="str">
        <f t="shared" si="6"/>
        <v> </v>
      </c>
      <c r="B74" s="7" t="str">
        <f t="shared" si="0"/>
        <v> </v>
      </c>
      <c r="C74" s="3" t="str">
        <f t="shared" si="3"/>
        <v> </v>
      </c>
      <c r="E74" s="1" t="str">
        <f t="shared" si="4"/>
        <v> </v>
      </c>
      <c r="F74" s="1" t="str">
        <f t="shared" si="5"/>
        <v> </v>
      </c>
      <c r="G74" s="5" t="str">
        <f t="shared" si="2"/>
        <v> </v>
      </c>
      <c r="H74" s="1" t="str">
        <f>+IF(B74=" "," ",IF(B75=" ",($B$4-SUM($F$18:F73)+G74),IF(D74&gt;0,D74,((1+$B$5/365*365/12)^$B$6*$B$5/365*365/12/((1+$B$5/365*365/12)^$B$6-1)*$B$4)+D74)))</f>
        <v> </v>
      </c>
      <c r="I74" s="14" t="str">
        <f>+IF(B74=$B$8,XIRR($H$16:H74,$B$16:B74)," ")</f>
        <v> </v>
      </c>
    </row>
    <row r="75" spans="1:9" ht="12.75">
      <c r="A75" s="12" t="str">
        <f t="shared" si="6"/>
        <v> </v>
      </c>
      <c r="B75" s="7" t="str">
        <f t="shared" si="0"/>
        <v> </v>
      </c>
      <c r="C75" s="3" t="str">
        <f t="shared" si="3"/>
        <v> </v>
      </c>
      <c r="E75" s="1" t="str">
        <f t="shared" si="4"/>
        <v> </v>
      </c>
      <c r="F75" s="1" t="str">
        <f t="shared" si="5"/>
        <v> </v>
      </c>
      <c r="G75" s="5" t="str">
        <f t="shared" si="2"/>
        <v> </v>
      </c>
      <c r="H75" s="1" t="str">
        <f>+IF(B75=" "," ",IF(B76=" ",($B$4-SUM($F$18:F74)+G75),IF(D75&gt;0,D75,((1+$B$5/365*365/12)^$B$6*$B$5/365*365/12/((1+$B$5/365*365/12)^$B$6-1)*$B$4)+D75)))</f>
        <v> </v>
      </c>
      <c r="I75" s="14" t="str">
        <f>+IF(B75=$B$8,XIRR($H$16:H75,$B$16:B75)," ")</f>
        <v> </v>
      </c>
    </row>
    <row r="76" spans="1:9" ht="12.75">
      <c r="A76" s="12" t="str">
        <f t="shared" si="6"/>
        <v> </v>
      </c>
      <c r="B76" s="7" t="str">
        <f t="shared" si="0"/>
        <v> </v>
      </c>
      <c r="C76" s="3" t="str">
        <f t="shared" si="3"/>
        <v> </v>
      </c>
      <c r="E76" s="1" t="str">
        <f t="shared" si="4"/>
        <v> </v>
      </c>
      <c r="F76" s="1" t="str">
        <f t="shared" si="5"/>
        <v> </v>
      </c>
      <c r="G76" s="5" t="str">
        <f t="shared" si="2"/>
        <v> </v>
      </c>
      <c r="H76" s="1" t="str">
        <f>+IF(B76=" "," ",IF(B77=" ",($B$4-SUM($F$18:F75)+G76),IF(D76&gt;0,D76,((1+$B$5/365*365/12)^$B$6*$B$5/365*365/12/((1+$B$5/365*365/12)^$B$6-1)*$B$4)+D76)))</f>
        <v> </v>
      </c>
      <c r="I76" s="14" t="str">
        <f>+IF(B76=$B$8,XIRR($H$16:H76,$B$16:B76)," ")</f>
        <v> </v>
      </c>
    </row>
    <row r="77" spans="1:9" ht="12.75">
      <c r="A77" s="12" t="str">
        <f t="shared" si="6"/>
        <v> </v>
      </c>
      <c r="B77" s="7" t="str">
        <f t="shared" si="0"/>
        <v> </v>
      </c>
      <c r="C77" s="3" t="str">
        <f t="shared" si="3"/>
        <v> </v>
      </c>
      <c r="E77" s="1" t="str">
        <f t="shared" si="4"/>
        <v> </v>
      </c>
      <c r="F77" s="1" t="str">
        <f t="shared" si="5"/>
        <v> </v>
      </c>
      <c r="G77" s="5" t="str">
        <f t="shared" si="2"/>
        <v> </v>
      </c>
      <c r="H77" s="1" t="str">
        <f>+IF(B77=" "," ",IF(B78=" ",($B$4-SUM($F$18:F76)+G77),IF(D77&gt;0,D77,((1+$B$5/365*365/12)^$B$6*$B$5/365*365/12/((1+$B$5/365*365/12)^$B$6-1)*$B$4)+D77)))</f>
        <v> </v>
      </c>
      <c r="I77" s="14" t="str">
        <f>+IF(B77=$B$8,XIRR($H$16:H77,$B$16:B77)," ")</f>
        <v> </v>
      </c>
    </row>
    <row r="78" spans="1:9" ht="12.75">
      <c r="A78" s="12" t="str">
        <f t="shared" si="6"/>
        <v> </v>
      </c>
      <c r="B78" s="7" t="str">
        <f t="shared" si="0"/>
        <v> </v>
      </c>
      <c r="C78" s="3" t="str">
        <f t="shared" si="3"/>
        <v> </v>
      </c>
      <c r="E78" s="1" t="str">
        <f t="shared" si="4"/>
        <v> </v>
      </c>
      <c r="F78" s="1" t="str">
        <f t="shared" si="5"/>
        <v> </v>
      </c>
      <c r="G78" s="5" t="str">
        <f t="shared" si="2"/>
        <v> </v>
      </c>
      <c r="H78" s="1" t="str">
        <f>+IF(B78=" "," ",IF(B79=" ",($B$4-SUM($F$18:F77)+G78),IF(D78&gt;0,D78,((1+$B$5/365*365/12)^$B$6*$B$5/365*365/12/((1+$B$5/365*365/12)^$B$6-1)*$B$4)+D78)))</f>
        <v> </v>
      </c>
      <c r="I78" s="14" t="str">
        <f>+IF(B78=$B$8,XIRR($H$16:H78,$B$16:B78)," ")</f>
        <v> </v>
      </c>
    </row>
    <row r="79" spans="1:9" ht="12.75">
      <c r="A79" s="12" t="str">
        <f t="shared" si="6"/>
        <v> </v>
      </c>
      <c r="B79" s="7" t="str">
        <f t="shared" si="0"/>
        <v> </v>
      </c>
      <c r="C79" s="3" t="str">
        <f t="shared" si="3"/>
        <v> </v>
      </c>
      <c r="E79" s="1" t="str">
        <f t="shared" si="4"/>
        <v> </v>
      </c>
      <c r="F79" s="1" t="str">
        <f t="shared" si="5"/>
        <v> </v>
      </c>
      <c r="G79" s="5" t="str">
        <f t="shared" si="2"/>
        <v> </v>
      </c>
      <c r="H79" s="1" t="str">
        <f>+IF(B79=" "," ",IF(B80=" ",($B$4-SUM($F$18:F78)+G79),IF(D79&gt;0,D79,((1+$B$5/365*365/12)^$B$6*$B$5/365*365/12/((1+$B$5/365*365/12)^$B$6-1)*$B$4)+D79)))</f>
        <v> </v>
      </c>
      <c r="I79" s="14" t="str">
        <f>+IF(B79=$B$8,XIRR($H$16:H79,$B$16:B79)," ")</f>
        <v> </v>
      </c>
    </row>
    <row r="80" spans="1:9" ht="12.75">
      <c r="A80" s="12" t="str">
        <f t="shared" si="6"/>
        <v> </v>
      </c>
      <c r="B80" s="7" t="str">
        <f t="shared" si="0"/>
        <v> </v>
      </c>
      <c r="C80" s="3" t="str">
        <f t="shared" si="3"/>
        <v> </v>
      </c>
      <c r="E80" s="1" t="str">
        <f t="shared" si="4"/>
        <v> </v>
      </c>
      <c r="F80" s="1" t="str">
        <f t="shared" si="5"/>
        <v> </v>
      </c>
      <c r="G80" s="5" t="str">
        <f t="shared" si="2"/>
        <v> </v>
      </c>
      <c r="H80" s="1" t="str">
        <f>+IF(B80=" "," ",IF(B81=" ",($B$4-SUM($F$18:F79)+G80),IF(D80&gt;0,D80,((1+$B$5/365*365/12)^$B$6*$B$5/365*365/12/((1+$B$5/365*365/12)^$B$6-1)*$B$4)+D80)))</f>
        <v> </v>
      </c>
      <c r="I80" s="14" t="str">
        <f>+IF(B80=$B$8,XIRR($H$16:H80,$B$16:B80)," ")</f>
        <v> </v>
      </c>
    </row>
    <row r="81" spans="1:9" ht="12.75">
      <c r="A81" s="12" t="str">
        <f t="shared" si="6"/>
        <v> </v>
      </c>
      <c r="B81" s="7" t="str">
        <f aca="true" t="shared" si="7" ref="B81:B144">+IF(A81=" "," ",IF(WEEKDAY(A81)=7,A81+1,A81))</f>
        <v> </v>
      </c>
      <c r="C81" s="3" t="str">
        <f t="shared" si="3"/>
        <v> </v>
      </c>
      <c r="E81" s="1" t="str">
        <f t="shared" si="4"/>
        <v> </v>
      </c>
      <c r="F81" s="1" t="str">
        <f t="shared" si="5"/>
        <v> </v>
      </c>
      <c r="G81" s="5" t="str">
        <f t="shared" si="2"/>
        <v> </v>
      </c>
      <c r="H81" s="1" t="str">
        <f>+IF(B81=" "," ",IF(B82=" ",($B$4-SUM($F$18:F80)+G81),IF(D81&gt;0,D81,((1+$B$5/365*365/12)^$B$6*$B$5/365*365/12/((1+$B$5/365*365/12)^$B$6-1)*$B$4)+D81)))</f>
        <v> </v>
      </c>
      <c r="I81" s="14" t="str">
        <f>+IF(B81=$B$8,XIRR($H$16:H81,$B$16:B81)," ")</f>
        <v> </v>
      </c>
    </row>
    <row r="82" spans="1:9" ht="12.75">
      <c r="A82" s="12" t="str">
        <f aca="true" t="shared" si="8" ref="A82:A113">IF(A81=" "," ",IF(EDATE(A81,1)&gt;$B$8," ",EDATE(A81,1)))</f>
        <v> </v>
      </c>
      <c r="B82" s="7" t="str">
        <f t="shared" si="7"/>
        <v> </v>
      </c>
      <c r="C82" s="3" t="str">
        <f t="shared" si="3"/>
        <v> </v>
      </c>
      <c r="E82" s="1" t="str">
        <f t="shared" si="4"/>
        <v> </v>
      </c>
      <c r="F82" s="1" t="str">
        <f t="shared" si="5"/>
        <v> </v>
      </c>
      <c r="G82" s="5" t="str">
        <f aca="true" t="shared" si="9" ref="G82:G145">+IF(B82=" "," ",E82*$B$5/365*C82)</f>
        <v> </v>
      </c>
      <c r="H82" s="1" t="str">
        <f>+IF(B82=" "," ",IF(B83=" ",($B$4-SUM($F$18:F81)+G82),IF(D82&gt;0,D82,((1+$B$5/365*365/12)^$B$6*$B$5/365*365/12/((1+$B$5/365*365/12)^$B$6-1)*$B$4)+D82)))</f>
        <v> </v>
      </c>
      <c r="I82" s="14" t="str">
        <f>+IF(B82=$B$8,XIRR($H$16:H82,$B$16:B82)," ")</f>
        <v> </v>
      </c>
    </row>
    <row r="83" spans="1:9" ht="12.75">
      <c r="A83" s="12" t="str">
        <f t="shared" si="8"/>
        <v> </v>
      </c>
      <c r="B83" s="7" t="str">
        <f t="shared" si="7"/>
        <v> </v>
      </c>
      <c r="C83" s="3" t="str">
        <f aca="true" t="shared" si="10" ref="C83:C146">+IF(B83=" "," ",(B83-B82))</f>
        <v> </v>
      </c>
      <c r="E83" s="1" t="str">
        <f aca="true" t="shared" si="11" ref="E83:E146">+IF(B83=" "," ",(E82-F82))</f>
        <v> </v>
      </c>
      <c r="F83" s="1" t="str">
        <f aca="true" t="shared" si="12" ref="F83:F146">+IF(B83=" "," ",IF(D83&gt;0,0,(H83-G83-D83)))</f>
        <v> </v>
      </c>
      <c r="G83" s="5" t="str">
        <f t="shared" si="9"/>
        <v> </v>
      </c>
      <c r="H83" s="1" t="str">
        <f>+IF(B83=" "," ",IF(B84=" ",($B$4-SUM($F$18:F82)+G83),IF(D83&gt;0,D83,((1+$B$5/365*365/12)^$B$6*$B$5/365*365/12/((1+$B$5/365*365/12)^$B$6-1)*$B$4)+D83)))</f>
        <v> </v>
      </c>
      <c r="I83" s="14" t="str">
        <f>+IF(B83=$B$8,XIRR($H$16:H83,$B$16:B83)," ")</f>
        <v> </v>
      </c>
    </row>
    <row r="84" spans="1:9" ht="12.75">
      <c r="A84" s="12" t="str">
        <f t="shared" si="8"/>
        <v> </v>
      </c>
      <c r="B84" s="7" t="str">
        <f t="shared" si="7"/>
        <v> </v>
      </c>
      <c r="C84" s="3" t="str">
        <f t="shared" si="10"/>
        <v> </v>
      </c>
      <c r="E84" s="1" t="str">
        <f t="shared" si="11"/>
        <v> </v>
      </c>
      <c r="F84" s="1" t="str">
        <f t="shared" si="12"/>
        <v> </v>
      </c>
      <c r="G84" s="5" t="str">
        <f t="shared" si="9"/>
        <v> </v>
      </c>
      <c r="H84" s="1" t="str">
        <f>+IF(B84=" "," ",IF(B85=" ",($B$4-SUM($F$18:F83)+G84),IF(D84&gt;0,D84,((1+$B$5/365*365/12)^$B$6*$B$5/365*365/12/((1+$B$5/365*365/12)^$B$6-1)*$B$4)+D84)))</f>
        <v> </v>
      </c>
      <c r="I84" s="14" t="str">
        <f>+IF(B84=$B$8,XIRR($H$16:H84,$B$16:B84)," ")</f>
        <v> </v>
      </c>
    </row>
    <row r="85" spans="1:9" ht="12.75">
      <c r="A85" s="12" t="str">
        <f t="shared" si="8"/>
        <v> </v>
      </c>
      <c r="B85" s="7" t="str">
        <f t="shared" si="7"/>
        <v> </v>
      </c>
      <c r="C85" s="3" t="str">
        <f t="shared" si="10"/>
        <v> </v>
      </c>
      <c r="E85" s="1" t="str">
        <f t="shared" si="11"/>
        <v> </v>
      </c>
      <c r="F85" s="1" t="str">
        <f t="shared" si="12"/>
        <v> </v>
      </c>
      <c r="G85" s="5" t="str">
        <f t="shared" si="9"/>
        <v> </v>
      </c>
      <c r="H85" s="1" t="str">
        <f>+IF(B85=" "," ",IF(B86=" ",($B$4-SUM($F$18:F84)+G85),IF(D85&gt;0,D85,((1+$B$5/365*365/12)^$B$6*$B$5/365*365/12/((1+$B$5/365*365/12)^$B$6-1)*$B$4)+D85)))</f>
        <v> </v>
      </c>
      <c r="I85" s="14" t="str">
        <f>+IF(B85=$B$8,XIRR($H$16:H85,$B$16:B85)," ")</f>
        <v> </v>
      </c>
    </row>
    <row r="86" spans="1:9" ht="12.75">
      <c r="A86" s="12" t="str">
        <f t="shared" si="8"/>
        <v> </v>
      </c>
      <c r="B86" s="7" t="str">
        <f t="shared" si="7"/>
        <v> </v>
      </c>
      <c r="C86" s="3" t="str">
        <f t="shared" si="10"/>
        <v> </v>
      </c>
      <c r="E86" s="1" t="str">
        <f t="shared" si="11"/>
        <v> </v>
      </c>
      <c r="F86" s="1" t="str">
        <f t="shared" si="12"/>
        <v> </v>
      </c>
      <c r="G86" s="5" t="str">
        <f t="shared" si="9"/>
        <v> </v>
      </c>
      <c r="H86" s="1" t="str">
        <f>+IF(B86=" "," ",IF(B87=" ",($B$4-SUM($F$18:F85)+G86),IF(D86&gt;0,D86,((1+$B$5/365*365/12)^$B$6*$B$5/365*365/12/((1+$B$5/365*365/12)^$B$6-1)*$B$4)+D86)))</f>
        <v> </v>
      </c>
      <c r="I86" s="14" t="str">
        <f>+IF(B86=$B$8,XIRR($H$16:H86,$B$16:B86)," ")</f>
        <v> </v>
      </c>
    </row>
    <row r="87" spans="1:9" ht="12.75">
      <c r="A87" s="12" t="str">
        <f t="shared" si="8"/>
        <v> </v>
      </c>
      <c r="B87" s="7" t="str">
        <f t="shared" si="7"/>
        <v> </v>
      </c>
      <c r="C87" s="3" t="str">
        <f t="shared" si="10"/>
        <v> </v>
      </c>
      <c r="E87" s="1" t="str">
        <f t="shared" si="11"/>
        <v> </v>
      </c>
      <c r="F87" s="1" t="str">
        <f t="shared" si="12"/>
        <v> </v>
      </c>
      <c r="G87" s="5" t="str">
        <f t="shared" si="9"/>
        <v> </v>
      </c>
      <c r="H87" s="1" t="str">
        <f>+IF(B87=" "," ",IF(B88=" ",($B$4-SUM($F$18:F86)+G87),IF(D87&gt;0,D87,((1+$B$5/365*365/12)^$B$6*$B$5/365*365/12/((1+$B$5/365*365/12)^$B$6-1)*$B$4)+D87)))</f>
        <v> </v>
      </c>
      <c r="I87" s="14" t="str">
        <f>+IF(B87=$B$8,XIRR($H$16:H87,$B$16:B87)," ")</f>
        <v> </v>
      </c>
    </row>
    <row r="88" spans="1:9" ht="12.75">
      <c r="A88" s="12" t="str">
        <f t="shared" si="8"/>
        <v> </v>
      </c>
      <c r="B88" s="7" t="str">
        <f t="shared" si="7"/>
        <v> </v>
      </c>
      <c r="C88" s="3" t="str">
        <f t="shared" si="10"/>
        <v> </v>
      </c>
      <c r="E88" s="1" t="str">
        <f t="shared" si="11"/>
        <v> </v>
      </c>
      <c r="F88" s="1" t="str">
        <f t="shared" si="12"/>
        <v> </v>
      </c>
      <c r="G88" s="5" t="str">
        <f t="shared" si="9"/>
        <v> </v>
      </c>
      <c r="H88" s="1" t="str">
        <f>+IF(B88=" "," ",IF(B89=" ",($B$4-SUM($F$18:F87)+G88),IF(D88&gt;0,D88,((1+$B$5/365*365/12)^$B$6*$B$5/365*365/12/((1+$B$5/365*365/12)^$B$6-1)*$B$4)+D88)))</f>
        <v> </v>
      </c>
      <c r="I88" s="14" t="str">
        <f>+IF(B88=$B$8,XIRR($H$16:H88,$B$16:B88)," ")</f>
        <v> </v>
      </c>
    </row>
    <row r="89" spans="1:9" ht="12.75">
      <c r="A89" s="12" t="str">
        <f t="shared" si="8"/>
        <v> </v>
      </c>
      <c r="B89" s="7" t="str">
        <f t="shared" si="7"/>
        <v> </v>
      </c>
      <c r="C89" s="3" t="str">
        <f t="shared" si="10"/>
        <v> </v>
      </c>
      <c r="E89" s="1" t="str">
        <f t="shared" si="11"/>
        <v> </v>
      </c>
      <c r="F89" s="1" t="str">
        <f t="shared" si="12"/>
        <v> </v>
      </c>
      <c r="G89" s="5" t="str">
        <f t="shared" si="9"/>
        <v> </v>
      </c>
      <c r="H89" s="1" t="str">
        <f>+IF(B89=" "," ",IF(B90=" ",($B$4-SUM($F$18:F88)+G89),IF(D89&gt;0,D89,((1+$B$5/365*365/12)^$B$6*$B$5/365*365/12/((1+$B$5/365*365/12)^$B$6-1)*$B$4)+D89)))</f>
        <v> </v>
      </c>
      <c r="I89" s="14" t="str">
        <f>+IF(B89=$B$8,XIRR($H$16:H89,$B$16:B89)," ")</f>
        <v> </v>
      </c>
    </row>
    <row r="90" spans="1:9" ht="12.75">
      <c r="A90" s="12" t="str">
        <f t="shared" si="8"/>
        <v> </v>
      </c>
      <c r="B90" s="7" t="str">
        <f t="shared" si="7"/>
        <v> </v>
      </c>
      <c r="C90" s="3" t="str">
        <f t="shared" si="10"/>
        <v> </v>
      </c>
      <c r="E90" s="1" t="str">
        <f t="shared" si="11"/>
        <v> </v>
      </c>
      <c r="F90" s="1" t="str">
        <f t="shared" si="12"/>
        <v> </v>
      </c>
      <c r="G90" s="5" t="str">
        <f t="shared" si="9"/>
        <v> </v>
      </c>
      <c r="H90" s="1" t="str">
        <f>+IF(B90=" "," ",IF(B91=" ",($B$4-SUM($F$18:F89)+G90),IF(D90&gt;0,D90,((1+$B$5/365*365/12)^$B$6*$B$5/365*365/12/((1+$B$5/365*365/12)^$B$6-1)*$B$4)+D90)))</f>
        <v> </v>
      </c>
      <c r="I90" s="14" t="str">
        <f>+IF(B90=$B$8,XIRR($H$16:H90,$B$16:B90)," ")</f>
        <v> </v>
      </c>
    </row>
    <row r="91" spans="1:9" ht="12.75">
      <c r="A91" s="12" t="str">
        <f t="shared" si="8"/>
        <v> </v>
      </c>
      <c r="B91" s="7" t="str">
        <f t="shared" si="7"/>
        <v> </v>
      </c>
      <c r="C91" s="3" t="str">
        <f t="shared" si="10"/>
        <v> </v>
      </c>
      <c r="E91" s="1" t="str">
        <f t="shared" si="11"/>
        <v> </v>
      </c>
      <c r="F91" s="1" t="str">
        <f t="shared" si="12"/>
        <v> </v>
      </c>
      <c r="G91" s="5" t="str">
        <f t="shared" si="9"/>
        <v> </v>
      </c>
      <c r="H91" s="1" t="str">
        <f>+IF(B91=" "," ",IF(B92=" ",($B$4-SUM($F$18:F90)+G91),IF(D91&gt;0,D91,((1+$B$5/365*365/12)^$B$6*$B$5/365*365/12/((1+$B$5/365*365/12)^$B$6-1)*$B$4)+D91)))</f>
        <v> </v>
      </c>
      <c r="I91" s="14" t="str">
        <f>+IF(B91=$B$8,XIRR($H$16:H91,$B$16:B91)," ")</f>
        <v> </v>
      </c>
    </row>
    <row r="92" spans="1:9" ht="12.75">
      <c r="A92" s="12" t="str">
        <f t="shared" si="8"/>
        <v> </v>
      </c>
      <c r="B92" s="7" t="str">
        <f t="shared" si="7"/>
        <v> </v>
      </c>
      <c r="C92" s="3" t="str">
        <f t="shared" si="10"/>
        <v> </v>
      </c>
      <c r="E92" s="1" t="str">
        <f t="shared" si="11"/>
        <v> </v>
      </c>
      <c r="F92" s="1" t="str">
        <f t="shared" si="12"/>
        <v> </v>
      </c>
      <c r="G92" s="5" t="str">
        <f t="shared" si="9"/>
        <v> </v>
      </c>
      <c r="H92" s="1" t="str">
        <f>+IF(B92=" "," ",IF(B93=" ",($B$4-SUM($F$18:F91)+G92),IF(D92&gt;0,D92,((1+$B$5/365*365/12)^$B$6*$B$5/365*365/12/((1+$B$5/365*365/12)^$B$6-1)*$B$4)+D92)))</f>
        <v> </v>
      </c>
      <c r="I92" s="14" t="str">
        <f>+IF(B92=$B$8,XIRR($H$16:H92,$B$16:B92)," ")</f>
        <v> </v>
      </c>
    </row>
    <row r="93" spans="1:9" ht="12.75">
      <c r="A93" s="12" t="str">
        <f t="shared" si="8"/>
        <v> </v>
      </c>
      <c r="B93" s="7" t="str">
        <f t="shared" si="7"/>
        <v> </v>
      </c>
      <c r="C93" s="3" t="str">
        <f t="shared" si="10"/>
        <v> </v>
      </c>
      <c r="E93" s="1" t="str">
        <f t="shared" si="11"/>
        <v> </v>
      </c>
      <c r="F93" s="1" t="str">
        <f t="shared" si="12"/>
        <v> </v>
      </c>
      <c r="G93" s="5" t="str">
        <f t="shared" si="9"/>
        <v> </v>
      </c>
      <c r="H93" s="1" t="str">
        <f>+IF(B93=" "," ",IF(B94=" ",($B$4-SUM($F$18:F92)+G93),IF(D93&gt;0,D93,((1+$B$5/365*365/12)^$B$6*$B$5/365*365/12/((1+$B$5/365*365/12)^$B$6-1)*$B$4)+D93)))</f>
        <v> </v>
      </c>
      <c r="I93" s="14" t="str">
        <f>+IF(B93=$B$8,XIRR($H$16:H93,$B$16:B93)," ")</f>
        <v> </v>
      </c>
    </row>
    <row r="94" spans="1:9" ht="12.75">
      <c r="A94" s="12" t="str">
        <f t="shared" si="8"/>
        <v> </v>
      </c>
      <c r="B94" s="7" t="str">
        <f t="shared" si="7"/>
        <v> </v>
      </c>
      <c r="C94" s="3" t="str">
        <f t="shared" si="10"/>
        <v> </v>
      </c>
      <c r="E94" s="1" t="str">
        <f t="shared" si="11"/>
        <v> </v>
      </c>
      <c r="F94" s="1" t="str">
        <f t="shared" si="12"/>
        <v> </v>
      </c>
      <c r="G94" s="5" t="str">
        <f t="shared" si="9"/>
        <v> </v>
      </c>
      <c r="H94" s="1" t="str">
        <f>+IF(B94=" "," ",IF(B95=" ",($B$4-SUM($F$18:F93)+G94),IF(D94&gt;0,D94,((1+$B$5/365*365/12)^$B$6*$B$5/365*365/12/((1+$B$5/365*365/12)^$B$6-1)*$B$4)+D94)))</f>
        <v> </v>
      </c>
      <c r="I94" s="14" t="str">
        <f>+IF(B94=$B$8,XIRR($H$16:H94,$B$16:B94)," ")</f>
        <v> </v>
      </c>
    </row>
    <row r="95" spans="1:9" ht="12.75">
      <c r="A95" s="12" t="str">
        <f t="shared" si="8"/>
        <v> </v>
      </c>
      <c r="B95" s="7" t="str">
        <f t="shared" si="7"/>
        <v> </v>
      </c>
      <c r="C95" s="3" t="str">
        <f t="shared" si="10"/>
        <v> </v>
      </c>
      <c r="E95" s="1" t="str">
        <f t="shared" si="11"/>
        <v> </v>
      </c>
      <c r="F95" s="1" t="str">
        <f t="shared" si="12"/>
        <v> </v>
      </c>
      <c r="G95" s="5" t="str">
        <f t="shared" si="9"/>
        <v> </v>
      </c>
      <c r="H95" s="1" t="str">
        <f>+IF(B95=" "," ",IF(B96=" ",($B$4-SUM($F$18:F94)+G95),IF(D95&gt;0,D95,((1+$B$5/365*365/12)^$B$6*$B$5/365*365/12/((1+$B$5/365*365/12)^$B$6-1)*$B$4)+D95)))</f>
        <v> </v>
      </c>
      <c r="I95" s="14" t="str">
        <f>+IF(B95=$B$8,XIRR($H$16:H95,$B$16:B95)," ")</f>
        <v> </v>
      </c>
    </row>
    <row r="96" spans="1:9" ht="12.75">
      <c r="A96" s="12" t="str">
        <f t="shared" si="8"/>
        <v> </v>
      </c>
      <c r="B96" s="7" t="str">
        <f t="shared" si="7"/>
        <v> </v>
      </c>
      <c r="C96" s="3" t="str">
        <f t="shared" si="10"/>
        <v> </v>
      </c>
      <c r="E96" s="1" t="str">
        <f t="shared" si="11"/>
        <v> </v>
      </c>
      <c r="F96" s="1" t="str">
        <f t="shared" si="12"/>
        <v> </v>
      </c>
      <c r="G96" s="5" t="str">
        <f t="shared" si="9"/>
        <v> </v>
      </c>
      <c r="H96" s="1" t="str">
        <f>+IF(B96=" "," ",IF(B97=" ",($B$4-SUM($F$18:F95)+G96),IF(D96&gt;0,D96,((1+$B$5/365*365/12)^$B$6*$B$5/365*365/12/((1+$B$5/365*365/12)^$B$6-1)*$B$4)+D96)))</f>
        <v> </v>
      </c>
      <c r="I96" s="14" t="str">
        <f>+IF(B96=$B$8,XIRR($H$16:H96,$B$16:B96)," ")</f>
        <v> </v>
      </c>
    </row>
    <row r="97" spans="1:9" ht="12.75">
      <c r="A97" s="12" t="str">
        <f t="shared" si="8"/>
        <v> </v>
      </c>
      <c r="B97" s="7" t="str">
        <f t="shared" si="7"/>
        <v> </v>
      </c>
      <c r="C97" s="3" t="str">
        <f t="shared" si="10"/>
        <v> </v>
      </c>
      <c r="E97" s="1" t="str">
        <f t="shared" si="11"/>
        <v> </v>
      </c>
      <c r="F97" s="1" t="str">
        <f t="shared" si="12"/>
        <v> </v>
      </c>
      <c r="G97" s="5" t="str">
        <f t="shared" si="9"/>
        <v> </v>
      </c>
      <c r="H97" s="1" t="str">
        <f>+IF(B97=" "," ",IF(B98=" ",($B$4-SUM($F$18:F96)+G97),IF(D97&gt;0,D97,((1+$B$5/365*365/12)^$B$6*$B$5/365*365/12/((1+$B$5/365*365/12)^$B$6-1)*$B$4)+D97)))</f>
        <v> </v>
      </c>
      <c r="I97" s="14" t="str">
        <f>+IF(B97=$B$8,XIRR($H$16:H97,$B$16:B97)," ")</f>
        <v> </v>
      </c>
    </row>
    <row r="98" spans="1:9" ht="12.75">
      <c r="A98" s="12" t="str">
        <f t="shared" si="8"/>
        <v> </v>
      </c>
      <c r="B98" s="7" t="str">
        <f t="shared" si="7"/>
        <v> </v>
      </c>
      <c r="C98" s="3" t="str">
        <f t="shared" si="10"/>
        <v> </v>
      </c>
      <c r="E98" s="1" t="str">
        <f t="shared" si="11"/>
        <v> </v>
      </c>
      <c r="F98" s="1" t="str">
        <f t="shared" si="12"/>
        <v> </v>
      </c>
      <c r="G98" s="5" t="str">
        <f t="shared" si="9"/>
        <v> </v>
      </c>
      <c r="H98" s="1" t="str">
        <f>+IF(B98=" "," ",IF(B99=" ",($B$4-SUM($F$18:F97)+G98),IF(D98&gt;0,D98,((1+$B$5/365*365/12)^$B$6*$B$5/365*365/12/((1+$B$5/365*365/12)^$B$6-1)*$B$4)+D98)))</f>
        <v> </v>
      </c>
      <c r="I98" s="14" t="str">
        <f>+IF(B98=$B$8,XIRR($H$16:H98,$B$16:B98)," ")</f>
        <v> </v>
      </c>
    </row>
    <row r="99" spans="1:9" ht="12.75">
      <c r="A99" s="12" t="str">
        <f t="shared" si="8"/>
        <v> </v>
      </c>
      <c r="B99" s="7" t="str">
        <f t="shared" si="7"/>
        <v> </v>
      </c>
      <c r="C99" s="3" t="str">
        <f t="shared" si="10"/>
        <v> </v>
      </c>
      <c r="E99" s="1" t="str">
        <f t="shared" si="11"/>
        <v> </v>
      </c>
      <c r="F99" s="1" t="str">
        <f t="shared" si="12"/>
        <v> </v>
      </c>
      <c r="G99" s="5" t="str">
        <f t="shared" si="9"/>
        <v> </v>
      </c>
      <c r="H99" s="1" t="str">
        <f>+IF(B99=" "," ",IF(B100=" ",($B$4-SUM($F$18:F98)+G99),IF(D99&gt;0,D99,((1+$B$5/365*365/12)^$B$6*$B$5/365*365/12/((1+$B$5/365*365/12)^$B$6-1)*$B$4)+D99)))</f>
        <v> </v>
      </c>
      <c r="I99" s="14" t="str">
        <f>+IF(B99=$B$8,XIRR($H$16:H99,$B$16:B99)," ")</f>
        <v> </v>
      </c>
    </row>
    <row r="100" spans="1:9" ht="12.75">
      <c r="A100" s="12" t="str">
        <f t="shared" si="8"/>
        <v> </v>
      </c>
      <c r="B100" s="7" t="str">
        <f t="shared" si="7"/>
        <v> </v>
      </c>
      <c r="C100" s="3" t="str">
        <f t="shared" si="10"/>
        <v> </v>
      </c>
      <c r="E100" s="1" t="str">
        <f t="shared" si="11"/>
        <v> </v>
      </c>
      <c r="F100" s="1" t="str">
        <f t="shared" si="12"/>
        <v> </v>
      </c>
      <c r="G100" s="5" t="str">
        <f t="shared" si="9"/>
        <v> </v>
      </c>
      <c r="H100" s="1" t="str">
        <f>+IF(B100=" "," ",IF(B101=" ",($B$4-SUM($F$18:F99)+G100),IF(D100&gt;0,D100,((1+$B$5/365*365/12)^$B$6*$B$5/365*365/12/((1+$B$5/365*365/12)^$B$6-1)*$B$4)+D100)))</f>
        <v> </v>
      </c>
      <c r="I100" s="14" t="str">
        <f>+IF(B100=$B$8,XIRR($H$16:H100,$B$16:B100)," ")</f>
        <v> </v>
      </c>
    </row>
    <row r="101" spans="1:9" ht="12.75">
      <c r="A101" s="12" t="str">
        <f t="shared" si="8"/>
        <v> </v>
      </c>
      <c r="B101" s="7" t="str">
        <f t="shared" si="7"/>
        <v> </v>
      </c>
      <c r="C101" s="3" t="str">
        <f t="shared" si="10"/>
        <v> </v>
      </c>
      <c r="E101" s="1" t="str">
        <f t="shared" si="11"/>
        <v> </v>
      </c>
      <c r="F101" s="1" t="str">
        <f t="shared" si="12"/>
        <v> </v>
      </c>
      <c r="G101" s="5" t="str">
        <f t="shared" si="9"/>
        <v> </v>
      </c>
      <c r="H101" s="1" t="str">
        <f>+IF(B101=" "," ",IF(B102=" ",($B$4-SUM($F$18:F100)+G101),IF(D101&gt;0,D101,((1+$B$5/365*365/12)^$B$6*$B$5/365*365/12/((1+$B$5/365*365/12)^$B$6-1)*$B$4)+D101)))</f>
        <v> </v>
      </c>
      <c r="I101" s="14" t="str">
        <f>+IF(B101=$B$8,XIRR($H$16:H101,$B$16:B101)," ")</f>
        <v> </v>
      </c>
    </row>
    <row r="102" spans="1:9" ht="12.75">
      <c r="A102" s="12" t="str">
        <f t="shared" si="8"/>
        <v> </v>
      </c>
      <c r="B102" s="7" t="str">
        <f t="shared" si="7"/>
        <v> </v>
      </c>
      <c r="C102" s="3" t="str">
        <f t="shared" si="10"/>
        <v> </v>
      </c>
      <c r="E102" s="1" t="str">
        <f t="shared" si="11"/>
        <v> </v>
      </c>
      <c r="F102" s="1" t="str">
        <f t="shared" si="12"/>
        <v> </v>
      </c>
      <c r="G102" s="5" t="str">
        <f t="shared" si="9"/>
        <v> </v>
      </c>
      <c r="H102" s="1" t="str">
        <f>+IF(B102=" "," ",IF(B103=" ",($B$4-SUM($F$18:F101)+G102),IF(D102&gt;0,D102,((1+$B$5/365*365/12)^$B$6*$B$5/365*365/12/((1+$B$5/365*365/12)^$B$6-1)*$B$4)+D102)))</f>
        <v> </v>
      </c>
      <c r="I102" s="14" t="str">
        <f>+IF(B102=$B$8,XIRR($H$16:H102,$B$16:B102)," ")</f>
        <v> </v>
      </c>
    </row>
    <row r="103" spans="1:9" ht="12.75">
      <c r="A103" s="12" t="str">
        <f t="shared" si="8"/>
        <v> </v>
      </c>
      <c r="B103" s="7" t="str">
        <f t="shared" si="7"/>
        <v> </v>
      </c>
      <c r="C103" s="3" t="str">
        <f t="shared" si="10"/>
        <v> </v>
      </c>
      <c r="E103" s="1" t="str">
        <f t="shared" si="11"/>
        <v> </v>
      </c>
      <c r="F103" s="1" t="str">
        <f t="shared" si="12"/>
        <v> </v>
      </c>
      <c r="G103" s="5" t="str">
        <f t="shared" si="9"/>
        <v> </v>
      </c>
      <c r="H103" s="1" t="str">
        <f>+IF(B103=" "," ",IF(B104=" ",($B$4-SUM($F$18:F102)+G103),IF(D103&gt;0,D103,((1+$B$5/365*365/12)^$B$6*$B$5/365*365/12/((1+$B$5/365*365/12)^$B$6-1)*$B$4)+D103)))</f>
        <v> </v>
      </c>
      <c r="I103" s="14" t="str">
        <f>+IF(B103=$B$8,XIRR($H$16:H103,$B$16:B103)," ")</f>
        <v> </v>
      </c>
    </row>
    <row r="104" spans="1:9" ht="12.75">
      <c r="A104" s="12" t="str">
        <f t="shared" si="8"/>
        <v> </v>
      </c>
      <c r="B104" s="7" t="str">
        <f t="shared" si="7"/>
        <v> </v>
      </c>
      <c r="C104" s="3" t="str">
        <f t="shared" si="10"/>
        <v> </v>
      </c>
      <c r="E104" s="1" t="str">
        <f t="shared" si="11"/>
        <v> </v>
      </c>
      <c r="F104" s="1" t="str">
        <f t="shared" si="12"/>
        <v> </v>
      </c>
      <c r="G104" s="5" t="str">
        <f t="shared" si="9"/>
        <v> </v>
      </c>
      <c r="H104" s="1" t="str">
        <f>+IF(B104=" "," ",IF(B105=" ",($B$4-SUM($F$18:F103)+G104),IF(D104&gt;0,D104,((1+$B$5/365*365/12)^$B$6*$B$5/365*365/12/((1+$B$5/365*365/12)^$B$6-1)*$B$4)+D104)))</f>
        <v> </v>
      </c>
      <c r="I104" s="14" t="str">
        <f>+IF(B104=$B$8,XIRR($H$16:H104,$B$16:B104)," ")</f>
        <v> </v>
      </c>
    </row>
    <row r="105" spans="1:9" ht="12.75">
      <c r="A105" s="12" t="str">
        <f t="shared" si="8"/>
        <v> </v>
      </c>
      <c r="B105" s="7" t="str">
        <f t="shared" si="7"/>
        <v> </v>
      </c>
      <c r="C105" s="3" t="str">
        <f t="shared" si="10"/>
        <v> </v>
      </c>
      <c r="E105" s="1" t="str">
        <f t="shared" si="11"/>
        <v> </v>
      </c>
      <c r="F105" s="1" t="str">
        <f t="shared" si="12"/>
        <v> </v>
      </c>
      <c r="G105" s="5" t="str">
        <f t="shared" si="9"/>
        <v> </v>
      </c>
      <c r="H105" s="1" t="str">
        <f>+IF(B105=" "," ",IF(B106=" ",($B$4-SUM($F$18:F104)+G105),IF(D105&gt;0,D105,((1+$B$5/365*365/12)^$B$6*$B$5/365*365/12/((1+$B$5/365*365/12)^$B$6-1)*$B$4)+D105)))</f>
        <v> </v>
      </c>
      <c r="I105" s="14" t="str">
        <f>+IF(B105=$B$8,XIRR($H$16:H105,$B$16:B105)," ")</f>
        <v> </v>
      </c>
    </row>
    <row r="106" spans="1:9" ht="12.75">
      <c r="A106" s="12" t="str">
        <f t="shared" si="8"/>
        <v> </v>
      </c>
      <c r="B106" s="7" t="str">
        <f t="shared" si="7"/>
        <v> </v>
      </c>
      <c r="C106" s="3" t="str">
        <f t="shared" si="10"/>
        <v> </v>
      </c>
      <c r="E106" s="1" t="str">
        <f t="shared" si="11"/>
        <v> </v>
      </c>
      <c r="F106" s="1" t="str">
        <f t="shared" si="12"/>
        <v> </v>
      </c>
      <c r="G106" s="5" t="str">
        <f t="shared" si="9"/>
        <v> </v>
      </c>
      <c r="H106" s="1" t="str">
        <f>+IF(B106=" "," ",IF(B107=" ",($B$4-SUM($F$18:F105)+G106),IF(D106&gt;0,D106,((1+$B$5/365*365/12)^$B$6*$B$5/365*365/12/((1+$B$5/365*365/12)^$B$6-1)*$B$4)+D106)))</f>
        <v> </v>
      </c>
      <c r="I106" s="14" t="str">
        <f>+IF(B106=$B$8,XIRR($H$16:H106,$B$16:B106)," ")</f>
        <v> </v>
      </c>
    </row>
    <row r="107" spans="1:9" ht="12.75">
      <c r="A107" s="12" t="str">
        <f t="shared" si="8"/>
        <v> </v>
      </c>
      <c r="B107" s="7" t="str">
        <f t="shared" si="7"/>
        <v> </v>
      </c>
      <c r="C107" s="3" t="str">
        <f t="shared" si="10"/>
        <v> </v>
      </c>
      <c r="E107" s="1" t="str">
        <f t="shared" si="11"/>
        <v> </v>
      </c>
      <c r="F107" s="1" t="str">
        <f t="shared" si="12"/>
        <v> </v>
      </c>
      <c r="G107" s="5" t="str">
        <f t="shared" si="9"/>
        <v> </v>
      </c>
      <c r="H107" s="1" t="str">
        <f>+IF(B107=" "," ",IF(B108=" ",($B$4-SUM($F$18:F106)+G107),IF(D107&gt;0,D107,((1+$B$5/365*365/12)^$B$6*$B$5/365*365/12/((1+$B$5/365*365/12)^$B$6-1)*$B$4)+D107)))</f>
        <v> </v>
      </c>
      <c r="I107" s="14" t="str">
        <f>+IF(B107=$B$8,XIRR($H$16:H107,$B$16:B107)," ")</f>
        <v> </v>
      </c>
    </row>
    <row r="108" spans="1:9" ht="12.75">
      <c r="A108" s="12" t="str">
        <f t="shared" si="8"/>
        <v> </v>
      </c>
      <c r="B108" s="7" t="str">
        <f t="shared" si="7"/>
        <v> </v>
      </c>
      <c r="C108" s="3" t="str">
        <f t="shared" si="10"/>
        <v> </v>
      </c>
      <c r="E108" s="1" t="str">
        <f t="shared" si="11"/>
        <v> </v>
      </c>
      <c r="F108" s="1" t="str">
        <f t="shared" si="12"/>
        <v> </v>
      </c>
      <c r="G108" s="5" t="str">
        <f t="shared" si="9"/>
        <v> </v>
      </c>
      <c r="H108" s="1" t="str">
        <f>+IF(B108=" "," ",IF(B109=" ",($B$4-SUM($F$18:F107)+G108),IF(D108&gt;0,D108,((1+$B$5/365*365/12)^$B$6*$B$5/365*365/12/((1+$B$5/365*365/12)^$B$6-1)*$B$4)+D108)))</f>
        <v> </v>
      </c>
      <c r="I108" s="14" t="str">
        <f>+IF(B108=$B$8,XIRR($H$16:H108,$B$16:B108)," ")</f>
        <v> </v>
      </c>
    </row>
    <row r="109" spans="1:9" ht="12.75">
      <c r="A109" s="12" t="str">
        <f t="shared" si="8"/>
        <v> </v>
      </c>
      <c r="B109" s="7" t="str">
        <f t="shared" si="7"/>
        <v> </v>
      </c>
      <c r="C109" s="3" t="str">
        <f t="shared" si="10"/>
        <v> </v>
      </c>
      <c r="E109" s="1" t="str">
        <f t="shared" si="11"/>
        <v> </v>
      </c>
      <c r="F109" s="1" t="str">
        <f t="shared" si="12"/>
        <v> </v>
      </c>
      <c r="G109" s="5" t="str">
        <f t="shared" si="9"/>
        <v> </v>
      </c>
      <c r="H109" s="1" t="str">
        <f>+IF(B109=" "," ",IF(B110=" ",($B$4-SUM($F$18:F108)+G109),IF(D109&gt;0,D109,((1+$B$5/365*365/12)^$B$6*$B$5/365*365/12/((1+$B$5/365*365/12)^$B$6-1)*$B$4)+D109)))</f>
        <v> </v>
      </c>
      <c r="I109" s="14" t="str">
        <f>+IF(B109=$B$8,XIRR($H$16:H109,$B$16:B109)," ")</f>
        <v> </v>
      </c>
    </row>
    <row r="110" spans="1:9" ht="12.75">
      <c r="A110" s="12" t="str">
        <f t="shared" si="8"/>
        <v> </v>
      </c>
      <c r="B110" s="7" t="str">
        <f t="shared" si="7"/>
        <v> </v>
      </c>
      <c r="C110" s="3" t="str">
        <f t="shared" si="10"/>
        <v> </v>
      </c>
      <c r="E110" s="1" t="str">
        <f t="shared" si="11"/>
        <v> </v>
      </c>
      <c r="F110" s="1" t="str">
        <f t="shared" si="12"/>
        <v> </v>
      </c>
      <c r="G110" s="5" t="str">
        <f t="shared" si="9"/>
        <v> </v>
      </c>
      <c r="H110" s="1" t="str">
        <f>+IF(B110=" "," ",IF(B111=" ",($B$4-SUM($F$18:F109)+G110),IF(D110&gt;0,D110,((1+$B$5/365*365/12)^$B$6*$B$5/365*365/12/((1+$B$5/365*365/12)^$B$6-1)*$B$4)+D110)))</f>
        <v> </v>
      </c>
      <c r="I110" s="14" t="str">
        <f>+IF(B110=$B$8,XIRR($H$16:H110,$B$16:B110)," ")</f>
        <v> </v>
      </c>
    </row>
    <row r="111" spans="1:9" ht="12.75">
      <c r="A111" s="12" t="str">
        <f t="shared" si="8"/>
        <v> </v>
      </c>
      <c r="B111" s="7" t="str">
        <f t="shared" si="7"/>
        <v> </v>
      </c>
      <c r="C111" s="3" t="str">
        <f t="shared" si="10"/>
        <v> </v>
      </c>
      <c r="E111" s="1" t="str">
        <f t="shared" si="11"/>
        <v> </v>
      </c>
      <c r="F111" s="1" t="str">
        <f t="shared" si="12"/>
        <v> </v>
      </c>
      <c r="G111" s="5" t="str">
        <f t="shared" si="9"/>
        <v> </v>
      </c>
      <c r="H111" s="1" t="str">
        <f>+IF(B111=" "," ",IF(B112=" ",($B$4-SUM($F$18:F110)+G111),IF(D111&gt;0,D111,((1+$B$5/365*365/12)^$B$6*$B$5/365*365/12/((1+$B$5/365*365/12)^$B$6-1)*$B$4)+D111)))</f>
        <v> </v>
      </c>
      <c r="I111" s="14" t="str">
        <f>+IF(B111=$B$8,XIRR($H$16:H111,$B$16:B111)," ")</f>
        <v> </v>
      </c>
    </row>
    <row r="112" spans="1:9" ht="12.75">
      <c r="A112" s="12" t="str">
        <f t="shared" si="8"/>
        <v> </v>
      </c>
      <c r="B112" s="7" t="str">
        <f t="shared" si="7"/>
        <v> </v>
      </c>
      <c r="C112" s="3" t="str">
        <f t="shared" si="10"/>
        <v> </v>
      </c>
      <c r="E112" s="1" t="str">
        <f t="shared" si="11"/>
        <v> </v>
      </c>
      <c r="F112" s="1" t="str">
        <f t="shared" si="12"/>
        <v> </v>
      </c>
      <c r="G112" s="5" t="str">
        <f t="shared" si="9"/>
        <v> </v>
      </c>
      <c r="H112" s="1" t="str">
        <f>+IF(B112=" "," ",IF(B113=" ",($B$4-SUM($F$18:F111)+G112),IF(D112&gt;0,D112,((1+$B$5/365*365/12)^$B$6*$B$5/365*365/12/((1+$B$5/365*365/12)^$B$6-1)*$B$4)+D112)))</f>
        <v> </v>
      </c>
      <c r="I112" s="14" t="str">
        <f>+IF(B112=$B$8,XIRR($H$16:H112,$B$16:B112)," ")</f>
        <v> </v>
      </c>
    </row>
    <row r="113" spans="1:9" ht="12.75">
      <c r="A113" s="12" t="str">
        <f t="shared" si="8"/>
        <v> </v>
      </c>
      <c r="B113" s="7" t="str">
        <f t="shared" si="7"/>
        <v> </v>
      </c>
      <c r="C113" s="3" t="str">
        <f t="shared" si="10"/>
        <v> </v>
      </c>
      <c r="E113" s="1" t="str">
        <f t="shared" si="11"/>
        <v> </v>
      </c>
      <c r="F113" s="1" t="str">
        <f t="shared" si="12"/>
        <v> </v>
      </c>
      <c r="G113" s="5" t="str">
        <f t="shared" si="9"/>
        <v> </v>
      </c>
      <c r="H113" s="1" t="str">
        <f>+IF(B113=" "," ",IF(B114=" ",($B$4-SUM($F$18:F112)+G113),IF(D113&gt;0,D113,((1+$B$5/365*365/12)^$B$6*$B$5/365*365/12/((1+$B$5/365*365/12)^$B$6-1)*$B$4)+D113)))</f>
        <v> </v>
      </c>
      <c r="I113" s="14" t="str">
        <f>+IF(B113=$B$8,XIRR($H$16:H113,$B$16:B113)," ")</f>
        <v> </v>
      </c>
    </row>
    <row r="114" spans="1:9" ht="12.75">
      <c r="A114" s="12" t="str">
        <f aca="true" t="shared" si="13" ref="A114:A145">IF(A113=" "," ",IF(EDATE(A113,1)&gt;$B$8," ",EDATE(A113,1)))</f>
        <v> </v>
      </c>
      <c r="B114" s="7" t="str">
        <f t="shared" si="7"/>
        <v> </v>
      </c>
      <c r="C114" s="3" t="str">
        <f t="shared" si="10"/>
        <v> </v>
      </c>
      <c r="E114" s="1" t="str">
        <f t="shared" si="11"/>
        <v> </v>
      </c>
      <c r="F114" s="1" t="str">
        <f t="shared" si="12"/>
        <v> </v>
      </c>
      <c r="G114" s="5" t="str">
        <f t="shared" si="9"/>
        <v> </v>
      </c>
      <c r="H114" s="1" t="str">
        <f>+IF(B114=" "," ",IF(B115=" ",($B$4-SUM($F$18:F113)+G114),IF(D114&gt;0,D114,((1+$B$5/365*365/12)^$B$6*$B$5/365*365/12/((1+$B$5/365*365/12)^$B$6-1)*$B$4)+D114)))</f>
        <v> </v>
      </c>
      <c r="I114" s="14" t="str">
        <f>+IF(B114=$B$8,XIRR($H$16:H114,$B$16:B114)," ")</f>
        <v> </v>
      </c>
    </row>
    <row r="115" spans="1:9" ht="12.75">
      <c r="A115" s="12" t="str">
        <f t="shared" si="13"/>
        <v> </v>
      </c>
      <c r="B115" s="7" t="str">
        <f t="shared" si="7"/>
        <v> </v>
      </c>
      <c r="C115" s="3" t="str">
        <f t="shared" si="10"/>
        <v> </v>
      </c>
      <c r="E115" s="1" t="str">
        <f t="shared" si="11"/>
        <v> </v>
      </c>
      <c r="F115" s="1" t="str">
        <f t="shared" si="12"/>
        <v> </v>
      </c>
      <c r="G115" s="5" t="str">
        <f t="shared" si="9"/>
        <v> </v>
      </c>
      <c r="H115" s="1" t="str">
        <f>+IF(B115=" "," ",IF(B116=" ",($B$4-SUM($F$18:F114)+G115),IF(D115&gt;0,D115,((1+$B$5/365*365/12)^$B$6*$B$5/365*365/12/((1+$B$5/365*365/12)^$B$6-1)*$B$4)+D115)))</f>
        <v> </v>
      </c>
      <c r="I115" s="14" t="str">
        <f>+IF(B115=$B$8,XIRR($H$16:H115,$B$16:B115)," ")</f>
        <v> </v>
      </c>
    </row>
    <row r="116" spans="1:9" ht="12.75">
      <c r="A116" s="12" t="str">
        <f t="shared" si="13"/>
        <v> </v>
      </c>
      <c r="B116" s="7" t="str">
        <f t="shared" si="7"/>
        <v> </v>
      </c>
      <c r="C116" s="3" t="str">
        <f t="shared" si="10"/>
        <v> </v>
      </c>
      <c r="E116" s="1" t="str">
        <f t="shared" si="11"/>
        <v> </v>
      </c>
      <c r="F116" s="1" t="str">
        <f t="shared" si="12"/>
        <v> </v>
      </c>
      <c r="G116" s="5" t="str">
        <f t="shared" si="9"/>
        <v> </v>
      </c>
      <c r="H116" s="1" t="str">
        <f>+IF(B116=" "," ",IF(B117=" ",($B$4-SUM($F$18:F115)+G116),IF(D116&gt;0,D116,((1+$B$5/365*365/12)^$B$6*$B$5/365*365/12/((1+$B$5/365*365/12)^$B$6-1)*$B$4)+D116)))</f>
        <v> </v>
      </c>
      <c r="I116" s="14" t="str">
        <f>+IF(B116=$B$8,XIRR($H$16:H116,$B$16:B116)," ")</f>
        <v> </v>
      </c>
    </row>
    <row r="117" spans="1:9" ht="12.75">
      <c r="A117" s="12" t="str">
        <f t="shared" si="13"/>
        <v> </v>
      </c>
      <c r="B117" s="7" t="str">
        <f t="shared" si="7"/>
        <v> </v>
      </c>
      <c r="C117" s="3" t="str">
        <f t="shared" si="10"/>
        <v> </v>
      </c>
      <c r="E117" s="1" t="str">
        <f t="shared" si="11"/>
        <v> </v>
      </c>
      <c r="F117" s="1" t="str">
        <f t="shared" si="12"/>
        <v> </v>
      </c>
      <c r="G117" s="5" t="str">
        <f t="shared" si="9"/>
        <v> </v>
      </c>
      <c r="H117" s="1" t="str">
        <f>+IF(B117=" "," ",IF(B118=" ",($B$4-SUM($F$18:F116)+G117),IF(D117&gt;0,D117,((1+$B$5/365*365/12)^$B$6*$B$5/365*365/12/((1+$B$5/365*365/12)^$B$6-1)*$B$4)+D117)))</f>
        <v> </v>
      </c>
      <c r="I117" s="14" t="str">
        <f>+IF(B117=$B$8,XIRR($H$16:H117,$B$16:B117)," ")</f>
        <v> </v>
      </c>
    </row>
    <row r="118" spans="1:9" ht="12.75">
      <c r="A118" s="12" t="str">
        <f t="shared" si="13"/>
        <v> </v>
      </c>
      <c r="B118" s="7" t="str">
        <f t="shared" si="7"/>
        <v> </v>
      </c>
      <c r="C118" s="3" t="str">
        <f t="shared" si="10"/>
        <v> </v>
      </c>
      <c r="E118" s="1" t="str">
        <f t="shared" si="11"/>
        <v> </v>
      </c>
      <c r="F118" s="1" t="str">
        <f t="shared" si="12"/>
        <v> </v>
      </c>
      <c r="G118" s="5" t="str">
        <f t="shared" si="9"/>
        <v> </v>
      </c>
      <c r="H118" s="1" t="str">
        <f>+IF(B118=" "," ",IF(B119=" ",($B$4-SUM($F$18:F117)+G118),IF(D118&gt;0,D118,((1+$B$5/365*365/12)^$B$6*$B$5/365*365/12/((1+$B$5/365*365/12)^$B$6-1)*$B$4)+D118)))</f>
        <v> </v>
      </c>
      <c r="I118" s="14" t="str">
        <f>+IF(B118=$B$8,XIRR($H$16:H118,$B$16:B118)," ")</f>
        <v> </v>
      </c>
    </row>
    <row r="119" spans="1:9" ht="12.75">
      <c r="A119" s="12" t="str">
        <f t="shared" si="13"/>
        <v> </v>
      </c>
      <c r="B119" s="7" t="str">
        <f t="shared" si="7"/>
        <v> </v>
      </c>
      <c r="C119" s="3" t="str">
        <f t="shared" si="10"/>
        <v> </v>
      </c>
      <c r="E119" s="1" t="str">
        <f t="shared" si="11"/>
        <v> </v>
      </c>
      <c r="F119" s="1" t="str">
        <f t="shared" si="12"/>
        <v> </v>
      </c>
      <c r="G119" s="5" t="str">
        <f t="shared" si="9"/>
        <v> </v>
      </c>
      <c r="H119" s="1" t="str">
        <f>+IF(B119=" "," ",IF(B120=" ",($B$4-SUM($F$18:F118)+G119),IF(D119&gt;0,D119,((1+$B$5/365*365/12)^$B$6*$B$5/365*365/12/((1+$B$5/365*365/12)^$B$6-1)*$B$4)+D119)))</f>
        <v> </v>
      </c>
      <c r="I119" s="14" t="str">
        <f>+IF(B119=$B$8,XIRR($H$16:H119,$B$16:B119)," ")</f>
        <v> </v>
      </c>
    </row>
    <row r="120" spans="1:9" ht="12.75">
      <c r="A120" s="12" t="str">
        <f t="shared" si="13"/>
        <v> </v>
      </c>
      <c r="B120" s="7" t="str">
        <f t="shared" si="7"/>
        <v> </v>
      </c>
      <c r="C120" s="3" t="str">
        <f t="shared" si="10"/>
        <v> </v>
      </c>
      <c r="E120" s="1" t="str">
        <f t="shared" si="11"/>
        <v> </v>
      </c>
      <c r="F120" s="1" t="str">
        <f t="shared" si="12"/>
        <v> </v>
      </c>
      <c r="G120" s="5" t="str">
        <f t="shared" si="9"/>
        <v> </v>
      </c>
      <c r="H120" s="1" t="str">
        <f>+IF(B120=" "," ",IF(B121=" ",($B$4-SUM($F$18:F119)+G120),IF(D120&gt;0,D120,((1+$B$5/365*365/12)^$B$6*$B$5/365*365/12/((1+$B$5/365*365/12)^$B$6-1)*$B$4)+D120)))</f>
        <v> </v>
      </c>
      <c r="I120" s="14" t="str">
        <f>+IF(B120=$B$8,XIRR($H$16:H120,$B$16:B120)," ")</f>
        <v> </v>
      </c>
    </row>
    <row r="121" spans="1:9" ht="12.75">
      <c r="A121" s="12" t="str">
        <f t="shared" si="13"/>
        <v> </v>
      </c>
      <c r="B121" s="7" t="str">
        <f t="shared" si="7"/>
        <v> </v>
      </c>
      <c r="C121" s="3" t="str">
        <f t="shared" si="10"/>
        <v> </v>
      </c>
      <c r="E121" s="1" t="str">
        <f t="shared" si="11"/>
        <v> </v>
      </c>
      <c r="F121" s="1" t="str">
        <f t="shared" si="12"/>
        <v> </v>
      </c>
      <c r="G121" s="5" t="str">
        <f t="shared" si="9"/>
        <v> </v>
      </c>
      <c r="H121" s="1" t="str">
        <f>+IF(B121=" "," ",IF(B122=" ",($B$4-SUM($F$18:F120)+G121),IF(D121&gt;0,D121,((1+$B$5/365*365/12)^$B$6*$B$5/365*365/12/((1+$B$5/365*365/12)^$B$6-1)*$B$4)+D121)))</f>
        <v> </v>
      </c>
      <c r="I121" s="14" t="str">
        <f>+IF(B121=$B$8,XIRR($H$16:H121,$B$16:B121)," ")</f>
        <v> </v>
      </c>
    </row>
    <row r="122" spans="1:9" ht="12.75">
      <c r="A122" s="12" t="str">
        <f t="shared" si="13"/>
        <v> </v>
      </c>
      <c r="B122" s="7" t="str">
        <f t="shared" si="7"/>
        <v> </v>
      </c>
      <c r="C122" s="3" t="str">
        <f t="shared" si="10"/>
        <v> </v>
      </c>
      <c r="E122" s="1" t="str">
        <f t="shared" si="11"/>
        <v> </v>
      </c>
      <c r="F122" s="1" t="str">
        <f t="shared" si="12"/>
        <v> </v>
      </c>
      <c r="G122" s="5" t="str">
        <f t="shared" si="9"/>
        <v> </v>
      </c>
      <c r="H122" s="1" t="str">
        <f>+IF(B122=" "," ",IF(B123=" ",($B$4-SUM($F$18:F121)+G122),IF(D122&gt;0,D122,((1+$B$5/365*365/12)^$B$6*$B$5/365*365/12/((1+$B$5/365*365/12)^$B$6-1)*$B$4)+D122)))</f>
        <v> </v>
      </c>
      <c r="I122" s="14" t="str">
        <f>+IF(B122=$B$8,XIRR($H$16:H122,$B$16:B122)," ")</f>
        <v> </v>
      </c>
    </row>
    <row r="123" spans="1:9" ht="12.75">
      <c r="A123" s="12" t="str">
        <f t="shared" si="13"/>
        <v> </v>
      </c>
      <c r="B123" s="7" t="str">
        <f t="shared" si="7"/>
        <v> </v>
      </c>
      <c r="C123" s="3" t="str">
        <f t="shared" si="10"/>
        <v> </v>
      </c>
      <c r="E123" s="1" t="str">
        <f t="shared" si="11"/>
        <v> </v>
      </c>
      <c r="F123" s="1" t="str">
        <f t="shared" si="12"/>
        <v> </v>
      </c>
      <c r="G123" s="5" t="str">
        <f t="shared" si="9"/>
        <v> </v>
      </c>
      <c r="H123" s="1" t="str">
        <f>+IF(B123=" "," ",IF(B124=" ",($B$4-SUM($F$18:F122)+G123),IF(D123&gt;0,D123,((1+$B$5/365*365/12)^$B$6*$B$5/365*365/12/((1+$B$5/365*365/12)^$B$6-1)*$B$4)+D123)))</f>
        <v> </v>
      </c>
      <c r="I123" s="14" t="str">
        <f>+IF(B123=$B$8,XIRR($H$16:H123,$B$16:B123)," ")</f>
        <v> </v>
      </c>
    </row>
    <row r="124" spans="1:9" ht="12.75">
      <c r="A124" s="12" t="str">
        <f t="shared" si="13"/>
        <v> </v>
      </c>
      <c r="B124" s="7" t="str">
        <f t="shared" si="7"/>
        <v> </v>
      </c>
      <c r="C124" s="3" t="str">
        <f t="shared" si="10"/>
        <v> </v>
      </c>
      <c r="E124" s="1" t="str">
        <f t="shared" si="11"/>
        <v> </v>
      </c>
      <c r="F124" s="1" t="str">
        <f t="shared" si="12"/>
        <v> </v>
      </c>
      <c r="G124" s="5" t="str">
        <f t="shared" si="9"/>
        <v> </v>
      </c>
      <c r="H124" s="1" t="str">
        <f>+IF(B124=" "," ",IF(B125=" ",($B$4-SUM($F$18:F123)+G124),IF(D124&gt;0,D124,((1+$B$5/365*365/12)^$B$6*$B$5/365*365/12/((1+$B$5/365*365/12)^$B$6-1)*$B$4)+D124)))</f>
        <v> </v>
      </c>
      <c r="I124" s="14" t="str">
        <f>+IF(B124=$B$8,XIRR($H$16:H124,$B$16:B124)," ")</f>
        <v> </v>
      </c>
    </row>
    <row r="125" spans="1:9" ht="12.75">
      <c r="A125" s="12" t="str">
        <f t="shared" si="13"/>
        <v> </v>
      </c>
      <c r="B125" s="7" t="str">
        <f t="shared" si="7"/>
        <v> </v>
      </c>
      <c r="C125" s="3" t="str">
        <f t="shared" si="10"/>
        <v> </v>
      </c>
      <c r="E125" s="1" t="str">
        <f t="shared" si="11"/>
        <v> </v>
      </c>
      <c r="F125" s="1" t="str">
        <f t="shared" si="12"/>
        <v> </v>
      </c>
      <c r="G125" s="5" t="str">
        <f t="shared" si="9"/>
        <v> </v>
      </c>
      <c r="H125" s="1" t="str">
        <f>+IF(B125=" "," ",IF(B126=" ",($B$4-SUM($F$18:F124)+G125),IF(D125&gt;0,D125,((1+$B$5/365*365/12)^$B$6*$B$5/365*365/12/((1+$B$5/365*365/12)^$B$6-1)*$B$4)+D125)))</f>
        <v> </v>
      </c>
      <c r="I125" s="14" t="str">
        <f>+IF(B125=$B$8,XIRR($H$16:H125,$B$16:B125)," ")</f>
        <v> </v>
      </c>
    </row>
    <row r="126" spans="1:9" ht="12.75">
      <c r="A126" s="12" t="str">
        <f t="shared" si="13"/>
        <v> </v>
      </c>
      <c r="B126" s="7" t="str">
        <f t="shared" si="7"/>
        <v> </v>
      </c>
      <c r="C126" s="3" t="str">
        <f t="shared" si="10"/>
        <v> </v>
      </c>
      <c r="E126" s="1" t="str">
        <f t="shared" si="11"/>
        <v> </v>
      </c>
      <c r="F126" s="1" t="str">
        <f t="shared" si="12"/>
        <v> </v>
      </c>
      <c r="G126" s="5" t="str">
        <f t="shared" si="9"/>
        <v> </v>
      </c>
      <c r="H126" s="1" t="str">
        <f>+IF(B126=" "," ",IF(B127=" ",($B$4-SUM($F$18:F125)+G126),IF(D126&gt;0,D126,((1+$B$5/365*365/12)^$B$6*$B$5/365*365/12/((1+$B$5/365*365/12)^$B$6-1)*$B$4)+D126)))</f>
        <v> </v>
      </c>
      <c r="I126" s="14" t="str">
        <f>+IF(B126=$B$8,XIRR($H$16:H126,$B$16:B126)," ")</f>
        <v> </v>
      </c>
    </row>
    <row r="127" spans="1:9" ht="12.75">
      <c r="A127" s="12" t="str">
        <f t="shared" si="13"/>
        <v> </v>
      </c>
      <c r="B127" s="7" t="str">
        <f t="shared" si="7"/>
        <v> </v>
      </c>
      <c r="C127" s="3" t="str">
        <f t="shared" si="10"/>
        <v> </v>
      </c>
      <c r="E127" s="1" t="str">
        <f t="shared" si="11"/>
        <v> </v>
      </c>
      <c r="F127" s="1" t="str">
        <f t="shared" si="12"/>
        <v> </v>
      </c>
      <c r="G127" s="5" t="str">
        <f t="shared" si="9"/>
        <v> </v>
      </c>
      <c r="H127" s="1" t="str">
        <f>+IF(B127=" "," ",IF(B128=" ",($B$4-SUM($F$18:F126)+G127),IF(D127&gt;0,D127,((1+$B$5/365*365/12)^$B$6*$B$5/365*365/12/((1+$B$5/365*365/12)^$B$6-1)*$B$4)+D127)))</f>
        <v> </v>
      </c>
      <c r="I127" s="14" t="str">
        <f>+IF(B127=$B$8,XIRR($H$16:H127,$B$16:B127)," ")</f>
        <v> </v>
      </c>
    </row>
    <row r="128" spans="1:9" ht="12.75">
      <c r="A128" s="12" t="str">
        <f t="shared" si="13"/>
        <v> </v>
      </c>
      <c r="B128" s="7" t="str">
        <f t="shared" si="7"/>
        <v> </v>
      </c>
      <c r="C128" s="3" t="str">
        <f t="shared" si="10"/>
        <v> </v>
      </c>
      <c r="E128" s="1" t="str">
        <f t="shared" si="11"/>
        <v> </v>
      </c>
      <c r="F128" s="1" t="str">
        <f t="shared" si="12"/>
        <v> </v>
      </c>
      <c r="G128" s="5" t="str">
        <f t="shared" si="9"/>
        <v> </v>
      </c>
      <c r="H128" s="1" t="str">
        <f>+IF(B128=" "," ",IF(B129=" ",($B$4-SUM($F$18:F127)+G128),IF(D128&gt;0,D128,((1+$B$5/365*365/12)^$B$6*$B$5/365*365/12/((1+$B$5/365*365/12)^$B$6-1)*$B$4)+D128)))</f>
        <v> </v>
      </c>
      <c r="I128" s="14" t="str">
        <f>+IF(B128=$B$8,XIRR($H$16:H128,$B$16:B128)," ")</f>
        <v> </v>
      </c>
    </row>
    <row r="129" spans="1:9" ht="12.75">
      <c r="A129" s="12" t="str">
        <f t="shared" si="13"/>
        <v> </v>
      </c>
      <c r="B129" s="7" t="str">
        <f t="shared" si="7"/>
        <v> </v>
      </c>
      <c r="C129" s="3" t="str">
        <f t="shared" si="10"/>
        <v> </v>
      </c>
      <c r="E129" s="1" t="str">
        <f t="shared" si="11"/>
        <v> </v>
      </c>
      <c r="F129" s="1" t="str">
        <f t="shared" si="12"/>
        <v> </v>
      </c>
      <c r="G129" s="5" t="str">
        <f t="shared" si="9"/>
        <v> </v>
      </c>
      <c r="H129" s="1" t="str">
        <f>+IF(B129=" "," ",IF(B130=" ",($B$4-SUM($F$18:F128)+G129),IF(D129&gt;0,D129,((1+$B$5/365*365/12)^$B$6*$B$5/365*365/12/((1+$B$5/365*365/12)^$B$6-1)*$B$4)+D129)))</f>
        <v> </v>
      </c>
      <c r="I129" s="14" t="str">
        <f>+IF(B129=$B$8,XIRR($H$16:H129,$B$16:B129)," ")</f>
        <v> </v>
      </c>
    </row>
    <row r="130" spans="1:9" ht="12.75">
      <c r="A130" s="12" t="str">
        <f t="shared" si="13"/>
        <v> </v>
      </c>
      <c r="B130" s="7" t="str">
        <f t="shared" si="7"/>
        <v> </v>
      </c>
      <c r="C130" s="3" t="str">
        <f t="shared" si="10"/>
        <v> </v>
      </c>
      <c r="E130" s="1" t="str">
        <f t="shared" si="11"/>
        <v> </v>
      </c>
      <c r="F130" s="1" t="str">
        <f t="shared" si="12"/>
        <v> </v>
      </c>
      <c r="G130" s="5" t="str">
        <f t="shared" si="9"/>
        <v> </v>
      </c>
      <c r="H130" s="1" t="str">
        <f>+IF(B130=" "," ",IF(B131=" ",($B$4-SUM($F$18:F129)+G130),IF(D130&gt;0,D130,((1+$B$5/365*365/12)^$B$6*$B$5/365*365/12/((1+$B$5/365*365/12)^$B$6-1)*$B$4)+D130)))</f>
        <v> </v>
      </c>
      <c r="I130" s="14" t="str">
        <f>+IF(B130=$B$8,XIRR($H$16:H130,$B$16:B130)," ")</f>
        <v> </v>
      </c>
    </row>
    <row r="131" spans="1:9" ht="12.75">
      <c r="A131" s="12" t="str">
        <f t="shared" si="13"/>
        <v> </v>
      </c>
      <c r="B131" s="7" t="str">
        <f t="shared" si="7"/>
        <v> </v>
      </c>
      <c r="C131" s="3" t="str">
        <f t="shared" si="10"/>
        <v> </v>
      </c>
      <c r="E131" s="1" t="str">
        <f t="shared" si="11"/>
        <v> </v>
      </c>
      <c r="F131" s="1" t="str">
        <f t="shared" si="12"/>
        <v> </v>
      </c>
      <c r="G131" s="5" t="str">
        <f t="shared" si="9"/>
        <v> </v>
      </c>
      <c r="H131" s="1" t="str">
        <f>+IF(B131=" "," ",IF(B132=" ",($B$4-SUM($F$18:F130)+G131),IF(D131&gt;0,D131,((1+$B$5/365*365/12)^$B$6*$B$5/365*365/12/((1+$B$5/365*365/12)^$B$6-1)*$B$4)+D131)))</f>
        <v> </v>
      </c>
      <c r="I131" s="14" t="str">
        <f>+IF(B131=$B$8,XIRR($H$16:H131,$B$16:B131)," ")</f>
        <v> </v>
      </c>
    </row>
    <row r="132" spans="1:9" ht="12.75">
      <c r="A132" s="12" t="str">
        <f t="shared" si="13"/>
        <v> </v>
      </c>
      <c r="B132" s="7" t="str">
        <f t="shared" si="7"/>
        <v> </v>
      </c>
      <c r="C132" s="3" t="str">
        <f t="shared" si="10"/>
        <v> </v>
      </c>
      <c r="E132" s="1" t="str">
        <f t="shared" si="11"/>
        <v> </v>
      </c>
      <c r="F132" s="1" t="str">
        <f t="shared" si="12"/>
        <v> </v>
      </c>
      <c r="G132" s="5" t="str">
        <f t="shared" si="9"/>
        <v> </v>
      </c>
      <c r="H132" s="1" t="str">
        <f>+IF(B132=" "," ",IF(B133=" ",($B$4-SUM($F$18:F131)+G132),IF(D132&gt;0,D132,((1+$B$5/365*365/12)^$B$6*$B$5/365*365/12/((1+$B$5/365*365/12)^$B$6-1)*$B$4)+D132)))</f>
        <v> </v>
      </c>
      <c r="I132" s="14" t="str">
        <f>+IF(B132=$B$8,XIRR($H$16:H132,$B$16:B132)," ")</f>
        <v> </v>
      </c>
    </row>
    <row r="133" spans="1:9" ht="12.75">
      <c r="A133" s="12" t="str">
        <f t="shared" si="13"/>
        <v> </v>
      </c>
      <c r="B133" s="7" t="str">
        <f t="shared" si="7"/>
        <v> </v>
      </c>
      <c r="C133" s="3" t="str">
        <f t="shared" si="10"/>
        <v> </v>
      </c>
      <c r="E133" s="1" t="str">
        <f t="shared" si="11"/>
        <v> </v>
      </c>
      <c r="F133" s="1" t="str">
        <f t="shared" si="12"/>
        <v> </v>
      </c>
      <c r="G133" s="5" t="str">
        <f t="shared" si="9"/>
        <v> </v>
      </c>
      <c r="H133" s="1" t="str">
        <f>+IF(B133=" "," ",IF(B134=" ",($B$4-SUM($F$18:F132)+G133),IF(D133&gt;0,D133,((1+$B$5/365*365/12)^$B$6*$B$5/365*365/12/((1+$B$5/365*365/12)^$B$6-1)*$B$4)+D133)))</f>
        <v> </v>
      </c>
      <c r="I133" s="14" t="str">
        <f>+IF(B133=$B$8,XIRR($H$16:H133,$B$16:B133)," ")</f>
        <v> </v>
      </c>
    </row>
    <row r="134" spans="1:9" ht="12.75">
      <c r="A134" s="12" t="str">
        <f t="shared" si="13"/>
        <v> </v>
      </c>
      <c r="B134" s="7" t="str">
        <f t="shared" si="7"/>
        <v> </v>
      </c>
      <c r="C134" s="3" t="str">
        <f t="shared" si="10"/>
        <v> </v>
      </c>
      <c r="E134" s="1" t="str">
        <f t="shared" si="11"/>
        <v> </v>
      </c>
      <c r="F134" s="1" t="str">
        <f t="shared" si="12"/>
        <v> </v>
      </c>
      <c r="G134" s="5" t="str">
        <f t="shared" si="9"/>
        <v> </v>
      </c>
      <c r="H134" s="1" t="str">
        <f>+IF(B134=" "," ",IF(B135=" ",($B$4-SUM($F$18:F133)+G134),IF(D134&gt;0,D134,((1+$B$5/365*365/12)^$B$6*$B$5/365*365/12/((1+$B$5/365*365/12)^$B$6-1)*$B$4)+D134)))</f>
        <v> </v>
      </c>
      <c r="I134" s="14" t="str">
        <f>+IF(B134=$B$8,XIRR($H$16:H134,$B$16:B134)," ")</f>
        <v> </v>
      </c>
    </row>
    <row r="135" spans="1:9" ht="12.75">
      <c r="A135" s="12" t="str">
        <f t="shared" si="13"/>
        <v> </v>
      </c>
      <c r="B135" s="7" t="str">
        <f t="shared" si="7"/>
        <v> </v>
      </c>
      <c r="C135" s="3" t="str">
        <f t="shared" si="10"/>
        <v> </v>
      </c>
      <c r="E135" s="1" t="str">
        <f t="shared" si="11"/>
        <v> </v>
      </c>
      <c r="F135" s="1" t="str">
        <f t="shared" si="12"/>
        <v> </v>
      </c>
      <c r="G135" s="5" t="str">
        <f t="shared" si="9"/>
        <v> </v>
      </c>
      <c r="H135" s="1" t="str">
        <f>+IF(B135=" "," ",IF(B136=" ",($B$4-SUM($F$18:F134)+G135),IF(D135&gt;0,D135,((1+$B$5/365*365/12)^$B$6*$B$5/365*365/12/((1+$B$5/365*365/12)^$B$6-1)*$B$4)+D135)))</f>
        <v> </v>
      </c>
      <c r="I135" s="14" t="str">
        <f>+IF(B135=$B$8,XIRR($H$16:H135,$B$16:B135)," ")</f>
        <v> </v>
      </c>
    </row>
    <row r="136" spans="1:9" ht="12.75">
      <c r="A136" s="12" t="str">
        <f t="shared" si="13"/>
        <v> </v>
      </c>
      <c r="B136" s="7" t="str">
        <f t="shared" si="7"/>
        <v> </v>
      </c>
      <c r="C136" s="3" t="str">
        <f t="shared" si="10"/>
        <v> </v>
      </c>
      <c r="E136" s="1" t="str">
        <f t="shared" si="11"/>
        <v> </v>
      </c>
      <c r="F136" s="1" t="str">
        <f t="shared" si="12"/>
        <v> </v>
      </c>
      <c r="G136" s="5" t="str">
        <f t="shared" si="9"/>
        <v> </v>
      </c>
      <c r="H136" s="1" t="str">
        <f>+IF(B136=" "," ",IF(B137=" ",($B$4-SUM($F$18:F135)+G136),IF(D136&gt;0,D136,((1+$B$5/365*365/12)^$B$6*$B$5/365*365/12/((1+$B$5/365*365/12)^$B$6-1)*$B$4)+D136)))</f>
        <v> </v>
      </c>
      <c r="I136" s="14" t="str">
        <f>+IF(B136=$B$8,XIRR($H$16:H136,$B$16:B136)," ")</f>
        <v> </v>
      </c>
    </row>
    <row r="137" spans="1:9" ht="12.75">
      <c r="A137" s="12" t="str">
        <f t="shared" si="13"/>
        <v> </v>
      </c>
      <c r="B137" s="7" t="str">
        <f t="shared" si="7"/>
        <v> </v>
      </c>
      <c r="C137" s="3" t="str">
        <f t="shared" si="10"/>
        <v> </v>
      </c>
      <c r="E137" s="1" t="str">
        <f t="shared" si="11"/>
        <v> </v>
      </c>
      <c r="F137" s="1" t="str">
        <f t="shared" si="12"/>
        <v> </v>
      </c>
      <c r="G137" s="5" t="str">
        <f t="shared" si="9"/>
        <v> </v>
      </c>
      <c r="H137" s="1" t="str">
        <f>+IF(B137=" "," ",IF(B138=" ",($B$4-SUM($F$18:F136)+G137),IF(D137&gt;0,D137,((1+$B$5/365*365/12)^$B$6*$B$5/365*365/12/((1+$B$5/365*365/12)^$B$6-1)*$B$4)+D137)))</f>
        <v> </v>
      </c>
      <c r="I137" s="14" t="str">
        <f>+IF(B137=$B$8,XIRR($H$16:H137,$B$16:B137)," ")</f>
        <v> </v>
      </c>
    </row>
    <row r="138" spans="1:9" ht="12.75">
      <c r="A138" s="12" t="str">
        <f t="shared" si="13"/>
        <v> </v>
      </c>
      <c r="B138" s="7" t="str">
        <f t="shared" si="7"/>
        <v> </v>
      </c>
      <c r="C138" s="3" t="str">
        <f t="shared" si="10"/>
        <v> </v>
      </c>
      <c r="E138" s="1" t="str">
        <f t="shared" si="11"/>
        <v> </v>
      </c>
      <c r="F138" s="1" t="str">
        <f t="shared" si="12"/>
        <v> </v>
      </c>
      <c r="G138" s="5" t="str">
        <f t="shared" si="9"/>
        <v> </v>
      </c>
      <c r="H138" s="1" t="str">
        <f>+IF(B138=" "," ",IF(B139=" ",($B$4-SUM($F$18:F137)+G138),IF(D138&gt;0,D138,((1+$B$5/365*365/12)^$B$6*$B$5/365*365/12/((1+$B$5/365*365/12)^$B$6-1)*$B$4)+D138)))</f>
        <v> </v>
      </c>
      <c r="I138" s="14" t="str">
        <f>+IF(B138=$B$8,XIRR($H$16:H138,$B$16:B138)," ")</f>
        <v> </v>
      </c>
    </row>
    <row r="139" spans="1:9" ht="12.75">
      <c r="A139" s="12" t="str">
        <f t="shared" si="13"/>
        <v> </v>
      </c>
      <c r="B139" s="7" t="str">
        <f t="shared" si="7"/>
        <v> </v>
      </c>
      <c r="C139" s="3" t="str">
        <f t="shared" si="10"/>
        <v> </v>
      </c>
      <c r="E139" s="1" t="str">
        <f t="shared" si="11"/>
        <v> </v>
      </c>
      <c r="F139" s="1" t="str">
        <f t="shared" si="12"/>
        <v> </v>
      </c>
      <c r="G139" s="5" t="str">
        <f t="shared" si="9"/>
        <v> </v>
      </c>
      <c r="H139" s="1" t="str">
        <f>+IF(B139=" "," ",IF(B140=" ",($B$4-SUM($F$18:F138)+G139),IF(D139&gt;0,D139,((1+$B$5/365*365/12)^$B$6*$B$5/365*365/12/((1+$B$5/365*365/12)^$B$6-1)*$B$4)+D139)))</f>
        <v> </v>
      </c>
      <c r="I139" s="14" t="str">
        <f>+IF(B139=$B$8,XIRR($H$16:H139,$B$16:B139)," ")</f>
        <v> </v>
      </c>
    </row>
    <row r="140" spans="1:9" ht="12.75">
      <c r="A140" s="12" t="str">
        <f t="shared" si="13"/>
        <v> </v>
      </c>
      <c r="B140" s="7" t="str">
        <f t="shared" si="7"/>
        <v> </v>
      </c>
      <c r="C140" s="3" t="str">
        <f t="shared" si="10"/>
        <v> </v>
      </c>
      <c r="E140" s="1" t="str">
        <f t="shared" si="11"/>
        <v> </v>
      </c>
      <c r="F140" s="1" t="str">
        <f t="shared" si="12"/>
        <v> </v>
      </c>
      <c r="G140" s="5" t="str">
        <f t="shared" si="9"/>
        <v> </v>
      </c>
      <c r="H140" s="1" t="str">
        <f>+IF(B140=" "," ",IF(B141=" ",($B$4-SUM($F$18:F139)+G140),IF(D140&gt;0,D140,((1+$B$5/365*365/12)^$B$6*$B$5/365*365/12/((1+$B$5/365*365/12)^$B$6-1)*$B$4)+D140)))</f>
        <v> </v>
      </c>
      <c r="I140" s="14" t="str">
        <f>+IF(B140=$B$8,XIRR($H$16:H140,$B$16:B140)," ")</f>
        <v> </v>
      </c>
    </row>
    <row r="141" spans="1:9" ht="12.75">
      <c r="A141" s="12" t="str">
        <f t="shared" si="13"/>
        <v> </v>
      </c>
      <c r="B141" s="7" t="str">
        <f t="shared" si="7"/>
        <v> </v>
      </c>
      <c r="C141" s="3" t="str">
        <f t="shared" si="10"/>
        <v> </v>
      </c>
      <c r="E141" s="1" t="str">
        <f t="shared" si="11"/>
        <v> </v>
      </c>
      <c r="F141" s="1" t="str">
        <f t="shared" si="12"/>
        <v> </v>
      </c>
      <c r="G141" s="5" t="str">
        <f t="shared" si="9"/>
        <v> </v>
      </c>
      <c r="H141" s="1" t="str">
        <f>+IF(B141=" "," ",IF(B142=" ",($B$4-SUM($F$18:F140)+G141),IF(D141&gt;0,D141,((1+$B$5/365*365/12)^$B$6*$B$5/365*365/12/((1+$B$5/365*365/12)^$B$6-1)*$B$4)+D141)))</f>
        <v> </v>
      </c>
      <c r="I141" s="14" t="str">
        <f>+IF(B141=$B$8,XIRR($H$16:H141,$B$16:B141)," ")</f>
        <v> </v>
      </c>
    </row>
    <row r="142" spans="1:9" ht="12.75">
      <c r="A142" s="12" t="str">
        <f t="shared" si="13"/>
        <v> </v>
      </c>
      <c r="B142" s="7" t="str">
        <f t="shared" si="7"/>
        <v> </v>
      </c>
      <c r="C142" s="3" t="str">
        <f t="shared" si="10"/>
        <v> </v>
      </c>
      <c r="E142" s="1" t="str">
        <f t="shared" si="11"/>
        <v> </v>
      </c>
      <c r="F142" s="1" t="str">
        <f t="shared" si="12"/>
        <v> </v>
      </c>
      <c r="G142" s="5" t="str">
        <f t="shared" si="9"/>
        <v> </v>
      </c>
      <c r="H142" s="1" t="str">
        <f>+IF(B142=" "," ",IF(B143=" ",($B$4-SUM($F$18:F141)+G142),IF(D142&gt;0,D142,((1+$B$5/365*365/12)^$B$6*$B$5/365*365/12/((1+$B$5/365*365/12)^$B$6-1)*$B$4)+D142)))</f>
        <v> </v>
      </c>
      <c r="I142" s="14" t="str">
        <f>+IF(B142=$B$8,XIRR($H$16:H142,$B$16:B142)," ")</f>
        <v> </v>
      </c>
    </row>
    <row r="143" spans="1:9" ht="12.75">
      <c r="A143" s="12" t="str">
        <f t="shared" si="13"/>
        <v> </v>
      </c>
      <c r="B143" s="7" t="str">
        <f t="shared" si="7"/>
        <v> </v>
      </c>
      <c r="C143" s="3" t="str">
        <f t="shared" si="10"/>
        <v> </v>
      </c>
      <c r="E143" s="1" t="str">
        <f t="shared" si="11"/>
        <v> </v>
      </c>
      <c r="F143" s="1" t="str">
        <f t="shared" si="12"/>
        <v> </v>
      </c>
      <c r="G143" s="5" t="str">
        <f t="shared" si="9"/>
        <v> </v>
      </c>
      <c r="H143" s="1" t="str">
        <f>+IF(B143=" "," ",IF(B144=" ",($B$4-SUM($F$18:F142)+G143),IF(D143&gt;0,D143,((1+$B$5/365*365/12)^$B$6*$B$5/365*365/12/((1+$B$5/365*365/12)^$B$6-1)*$B$4)+D143)))</f>
        <v> </v>
      </c>
      <c r="I143" s="14" t="str">
        <f>+IF(B143=$B$8,XIRR($H$16:H143,$B$16:B143)," ")</f>
        <v> </v>
      </c>
    </row>
    <row r="144" spans="1:9" ht="12.75">
      <c r="A144" s="12" t="str">
        <f t="shared" si="13"/>
        <v> </v>
      </c>
      <c r="B144" s="7" t="str">
        <f t="shared" si="7"/>
        <v> </v>
      </c>
      <c r="C144" s="3" t="str">
        <f t="shared" si="10"/>
        <v> </v>
      </c>
      <c r="E144" s="1" t="str">
        <f t="shared" si="11"/>
        <v> </v>
      </c>
      <c r="F144" s="1" t="str">
        <f t="shared" si="12"/>
        <v> </v>
      </c>
      <c r="G144" s="5" t="str">
        <f t="shared" si="9"/>
        <v> </v>
      </c>
      <c r="H144" s="1" t="str">
        <f>+IF(B144=" "," ",IF(B145=" ",($B$4-SUM($F$18:F143)+G144),IF(D144&gt;0,D144,((1+$B$5/365*365/12)^$B$6*$B$5/365*365/12/((1+$B$5/365*365/12)^$B$6-1)*$B$4)+D144)))</f>
        <v> </v>
      </c>
      <c r="I144" s="14" t="str">
        <f>+IF(B144=$B$8,XIRR($H$16:H144,$B$16:B144)," ")</f>
        <v> </v>
      </c>
    </row>
    <row r="145" spans="1:9" ht="12.75">
      <c r="A145" s="12" t="str">
        <f t="shared" si="13"/>
        <v> </v>
      </c>
      <c r="B145" s="7" t="str">
        <f aca="true" t="shared" si="14" ref="B145:B153">+IF(A145=" "," ",IF(WEEKDAY(A145)=7,A145+1,A145))</f>
        <v> </v>
      </c>
      <c r="C145" s="3" t="str">
        <f t="shared" si="10"/>
        <v> </v>
      </c>
      <c r="E145" s="1" t="str">
        <f t="shared" si="11"/>
        <v> </v>
      </c>
      <c r="F145" s="1" t="str">
        <f t="shared" si="12"/>
        <v> </v>
      </c>
      <c r="G145" s="5" t="str">
        <f t="shared" si="9"/>
        <v> </v>
      </c>
      <c r="H145" s="1" t="str">
        <f>+IF(B145=" "," ",IF(B146=" ",($B$4-SUM($F$18:F144)+G145),IF(D145&gt;0,D145,((1+$B$5/365*365/12)^$B$6*$B$5/365*365/12/((1+$B$5/365*365/12)^$B$6-1)*$B$4)+D145)))</f>
        <v> </v>
      </c>
      <c r="I145" s="14" t="str">
        <f>+IF(B145=$B$8,XIRR($H$16:H145,$B$16:B145)," ")</f>
        <v> </v>
      </c>
    </row>
    <row r="146" spans="1:9" ht="12.75">
      <c r="A146" s="12" t="str">
        <f aca="true" t="shared" si="15" ref="A146:A153">IF(A145=" "," ",IF(EDATE(A145,1)&gt;$B$8," ",EDATE(A145,1)))</f>
        <v> </v>
      </c>
      <c r="B146" s="7" t="str">
        <f t="shared" si="14"/>
        <v> </v>
      </c>
      <c r="C146" s="3" t="str">
        <f t="shared" si="10"/>
        <v> </v>
      </c>
      <c r="E146" s="1" t="str">
        <f t="shared" si="11"/>
        <v> </v>
      </c>
      <c r="F146" s="1" t="str">
        <f t="shared" si="12"/>
        <v> </v>
      </c>
      <c r="G146" s="5" t="str">
        <f aca="true" t="shared" si="16" ref="G146:G153">+IF(B146=" "," ",E146*$B$5/365*C146)</f>
        <v> </v>
      </c>
      <c r="H146" s="1" t="str">
        <f>+IF(B146=" "," ",IF(B147=" ",($B$4-SUM($F$18:F145)+G146),IF(D146&gt;0,D146,((1+$B$5/365*365/12)^$B$6*$B$5/365*365/12/((1+$B$5/365*365/12)^$B$6-1)*$B$4)+D146)))</f>
        <v> </v>
      </c>
      <c r="I146" s="14" t="str">
        <f>+IF(B146=$B$8,XIRR($H$16:H146,$B$16:B146)," ")</f>
        <v> </v>
      </c>
    </row>
    <row r="147" spans="1:9" ht="12.75">
      <c r="A147" s="12" t="str">
        <f t="shared" si="15"/>
        <v> </v>
      </c>
      <c r="B147" s="7" t="str">
        <f t="shared" si="14"/>
        <v> </v>
      </c>
      <c r="C147" s="3" t="str">
        <f aca="true" t="shared" si="17" ref="C147:C153">+IF(B147=" "," ",(B147-B146))</f>
        <v> </v>
      </c>
      <c r="E147" s="1" t="str">
        <f aca="true" t="shared" si="18" ref="E147:E153">+IF(B147=" "," ",(E146-F146))</f>
        <v> </v>
      </c>
      <c r="F147" s="1" t="str">
        <f aca="true" t="shared" si="19" ref="F147:F153">+IF(B147=" "," ",IF(D147&gt;0,0,(H147-G147-D147)))</f>
        <v> </v>
      </c>
      <c r="G147" s="5" t="str">
        <f t="shared" si="16"/>
        <v> </v>
      </c>
      <c r="H147" s="1" t="str">
        <f>+IF(B147=" "," ",IF(B148=" ",($B$4-SUM($F$18:F146)+G147),IF(D147&gt;0,D147,((1+$B$5/365*365/12)^$B$6*$B$5/365*365/12/((1+$B$5/365*365/12)^$B$6-1)*$B$4)+D147)))</f>
        <v> </v>
      </c>
      <c r="I147" s="14" t="str">
        <f>+IF(B147=$B$8,XIRR($H$16:H147,$B$16:B147)," ")</f>
        <v> </v>
      </c>
    </row>
    <row r="148" spans="1:9" ht="12.75">
      <c r="A148" s="12" t="str">
        <f t="shared" si="15"/>
        <v> </v>
      </c>
      <c r="B148" s="7" t="str">
        <f t="shared" si="14"/>
        <v> </v>
      </c>
      <c r="C148" s="3" t="str">
        <f t="shared" si="17"/>
        <v> </v>
      </c>
      <c r="E148" s="1" t="str">
        <f t="shared" si="18"/>
        <v> </v>
      </c>
      <c r="F148" s="1" t="str">
        <f t="shared" si="19"/>
        <v> </v>
      </c>
      <c r="G148" s="5" t="str">
        <f t="shared" si="16"/>
        <v> </v>
      </c>
      <c r="H148" s="1" t="str">
        <f>+IF(B148=" "," ",IF(B149=" ",($B$4-SUM($F$18:F147)+G148),IF(D148&gt;0,D148,((1+$B$5/365*365/12)^$B$6*$B$5/365*365/12/((1+$B$5/365*365/12)^$B$6-1)*$B$4)+D148)))</f>
        <v> </v>
      </c>
      <c r="I148" s="14" t="str">
        <f>+IF(B148=$B$8,XIRR($H$16:H148,$B$16:B148)," ")</f>
        <v> </v>
      </c>
    </row>
    <row r="149" spans="1:9" ht="12.75">
      <c r="A149" s="12" t="str">
        <f t="shared" si="15"/>
        <v> </v>
      </c>
      <c r="B149" s="7" t="str">
        <f t="shared" si="14"/>
        <v> </v>
      </c>
      <c r="C149" s="3" t="str">
        <f t="shared" si="17"/>
        <v> </v>
      </c>
      <c r="E149" s="1" t="str">
        <f t="shared" si="18"/>
        <v> </v>
      </c>
      <c r="F149" s="1" t="str">
        <f t="shared" si="19"/>
        <v> </v>
      </c>
      <c r="G149" s="5" t="str">
        <f t="shared" si="16"/>
        <v> </v>
      </c>
      <c r="H149" s="1" t="str">
        <f>+IF(B149=" "," ",IF(B150=" ",($B$4-SUM($F$18:F148)+G149),IF(D149&gt;0,D149,((1+$B$5/365*365/12)^$B$6*$B$5/365*365/12/((1+$B$5/365*365/12)^$B$6-1)*$B$4)+D149)))</f>
        <v> </v>
      </c>
      <c r="I149" s="14" t="str">
        <f>+IF(B149=$B$8,XIRR($H$16:H149,$B$16:B149)," ")</f>
        <v> </v>
      </c>
    </row>
    <row r="150" spans="1:9" ht="12.75">
      <c r="A150" s="12" t="str">
        <f t="shared" si="15"/>
        <v> </v>
      </c>
      <c r="B150" s="7" t="str">
        <f t="shared" si="14"/>
        <v> </v>
      </c>
      <c r="C150" s="3" t="str">
        <f t="shared" si="17"/>
        <v> </v>
      </c>
      <c r="E150" s="1" t="str">
        <f t="shared" si="18"/>
        <v> </v>
      </c>
      <c r="F150" s="1" t="str">
        <f t="shared" si="19"/>
        <v> </v>
      </c>
      <c r="G150" s="5" t="str">
        <f t="shared" si="16"/>
        <v> </v>
      </c>
      <c r="H150" s="1" t="str">
        <f>+IF(B150=" "," ",IF(B151=" ",($B$4-SUM($F$18:F149)+G150),IF(D150&gt;0,D150,((1+$B$5/365*365/12)^$B$6*$B$5/365*365/12/((1+$B$5/365*365/12)^$B$6-1)*$B$4)+D150)))</f>
        <v> </v>
      </c>
      <c r="I150" s="14" t="str">
        <f>+IF(B150=$B$8,XIRR($H$16:H150,$B$16:B150)," ")</f>
        <v> </v>
      </c>
    </row>
    <row r="151" spans="1:9" ht="12.75">
      <c r="A151" s="12" t="str">
        <f t="shared" si="15"/>
        <v> </v>
      </c>
      <c r="B151" s="7" t="str">
        <f t="shared" si="14"/>
        <v> </v>
      </c>
      <c r="C151" s="3" t="str">
        <f t="shared" si="17"/>
        <v> </v>
      </c>
      <c r="E151" s="1" t="str">
        <f t="shared" si="18"/>
        <v> </v>
      </c>
      <c r="F151" s="1" t="str">
        <f t="shared" si="19"/>
        <v> </v>
      </c>
      <c r="G151" s="5" t="str">
        <f t="shared" si="16"/>
        <v> </v>
      </c>
      <c r="H151" s="1" t="str">
        <f>+IF(B151=" "," ",IF(B152=" ",($B$4-SUM($F$18:F150)+G151),IF(D151&gt;0,D151,((1+$B$5/365*365/12)^$B$6*$B$5/365*365/12/((1+$B$5/365*365/12)^$B$6-1)*$B$4)+D151)))</f>
        <v> </v>
      </c>
      <c r="I151" s="14" t="str">
        <f>+IF(B151=$B$8,XIRR($H$16:H151,$B$16:B151)," ")</f>
        <v> </v>
      </c>
    </row>
    <row r="152" spans="1:9" ht="12.75">
      <c r="A152" s="12" t="str">
        <f t="shared" si="15"/>
        <v> </v>
      </c>
      <c r="B152" s="7" t="str">
        <f t="shared" si="14"/>
        <v> </v>
      </c>
      <c r="C152" s="3" t="str">
        <f t="shared" si="17"/>
        <v> </v>
      </c>
      <c r="E152" s="1" t="str">
        <f t="shared" si="18"/>
        <v> </v>
      </c>
      <c r="F152" s="1" t="str">
        <f t="shared" si="19"/>
        <v> </v>
      </c>
      <c r="G152" s="5" t="str">
        <f t="shared" si="16"/>
        <v> </v>
      </c>
      <c r="H152" s="1" t="str">
        <f>+IF(B152=" "," ",IF(B153=" ",($B$4-SUM($F$18:F151)+G152),IF(D152&gt;0,D152,((1+$B$5/365*365/12)^$B$6*$B$5/365*365/12/((1+$B$5/365*365/12)^$B$6-1)*$B$4)+D152)))</f>
        <v> </v>
      </c>
      <c r="I152" s="14" t="str">
        <f>+IF(B152=$B$8,XIRR($H$16:H152,$B$16:B152)," ")</f>
        <v> </v>
      </c>
    </row>
    <row r="153" spans="1:8" ht="12.75">
      <c r="A153" s="12" t="str">
        <f t="shared" si="15"/>
        <v> </v>
      </c>
      <c r="B153" s="7" t="str">
        <f t="shared" si="14"/>
        <v> </v>
      </c>
      <c r="C153" s="3" t="str">
        <f t="shared" si="17"/>
        <v> </v>
      </c>
      <c r="E153" s="1" t="str">
        <f t="shared" si="18"/>
        <v> </v>
      </c>
      <c r="F153" s="1" t="str">
        <f t="shared" si="19"/>
        <v> </v>
      </c>
      <c r="G153" s="5" t="str">
        <f t="shared" si="16"/>
        <v> </v>
      </c>
      <c r="H153" s="1" t="str">
        <f>+IF(B153=" "," ",IF(B154=" ",($B$4-SUM($F$18:F152)+G153),IF(D153&gt;0,D153,((1+$B$5/365*365/12)^$B$6*$B$5/365*365/12/((1+$B$5/365*365/12)^$B$6-1)*$B$4)+D153)))</f>
        <v> </v>
      </c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</sheetData>
  <sheetProtection password="CC75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AREXIMBANK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gevorg</dc:creator>
  <cp:keywords/>
  <dc:description/>
  <cp:lastModifiedBy>Ani Darbinyan</cp:lastModifiedBy>
  <dcterms:created xsi:type="dcterms:W3CDTF">2009-02-05T06:18:10Z</dcterms:created>
  <dcterms:modified xsi:type="dcterms:W3CDTF">2016-09-08T07:02:19Z</dcterms:modified>
  <cp:category/>
  <cp:version/>
  <cp:contentType/>
  <cp:contentStatus/>
</cp:coreProperties>
</file>